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90" yWindow="32760" windowWidth="32760" windowHeight="15435" tabRatio="771" activeTab="7"/>
  </bookViews>
  <sheets>
    <sheet name="FAQ" sheetId="1" r:id="rId1"/>
    <sheet name="Guide" sheetId="2" r:id="rId2"/>
    <sheet name="BCR" sheetId="3" r:id="rId3"/>
    <sheet name="Crash Data" sheetId="4" r:id="rId4"/>
    <sheet name="Intersection Redctn Mtx" sheetId="5" r:id="rId5"/>
    <sheet name="Non Intersection Mtx (a)" sheetId="6" r:id="rId6"/>
    <sheet name="Non Intersection Mtx (b)" sheetId="7" r:id="rId7"/>
    <sheet name="Indicative lifetime of Trea" sheetId="8" r:id="rId8"/>
    <sheet name="Crash Type" sheetId="9" r:id="rId9"/>
  </sheets>
  <definedNames>
    <definedName name="_Toc145229855" localSheetId="4">'Intersection Redctn Mtx'!#REF!</definedName>
    <definedName name="_Toc145229856" localSheetId="4">'Intersection Redctn Mtx'!$B$3</definedName>
    <definedName name="_Toc145229857" localSheetId="4">'Intersection Redctn Mtx'!$B$4</definedName>
    <definedName name="_Toc145229859" localSheetId="5">'Non Intersection Mtx (b)'!#REF!</definedName>
    <definedName name="_xlnm.Print_Area" localSheetId="2">'BCR'!$A$1:$M$61</definedName>
    <definedName name="_xlnm.Print_Area" localSheetId="0">'FAQ'!$B$1:$J$56</definedName>
    <definedName name="_xlnm.Print_Area" localSheetId="1">'Guide'!$A$1:$J$34</definedName>
    <definedName name="_xlnm.Print_Area" localSheetId="4">'Intersection Redctn Mtx'!$B$1:$O$45</definedName>
    <definedName name="_xlnm.Print_Area" localSheetId="5">'Non Intersection Mtx (a)'!$B$1:$J$51</definedName>
    <definedName name="_xlnm.Print_Area" localSheetId="6">'Non Intersection Mtx (b)'!$B$1:$K$49</definedName>
  </definedNames>
  <calcPr fullCalcOnLoad="1"/>
</workbook>
</file>

<file path=xl/sharedStrings.xml><?xml version="1.0" encoding="utf-8"?>
<sst xmlns="http://schemas.openxmlformats.org/spreadsheetml/2006/main" count="948" uniqueCount="652">
  <si>
    <t>Casualty Crashes / Km/ annum:</t>
  </si>
  <si>
    <t>Reduction Factor</t>
  </si>
  <si>
    <t>Total</t>
  </si>
  <si>
    <t>Seal shoulder</t>
  </si>
  <si>
    <t>Proposed Treatment</t>
  </si>
  <si>
    <t>Total Savings ($)</t>
  </si>
  <si>
    <t>Net Present Value ($)</t>
  </si>
  <si>
    <t>BCR</t>
  </si>
  <si>
    <t>Reduction/year</t>
  </si>
  <si>
    <t>New Crash</t>
  </si>
  <si>
    <t>Estimated Reduction</t>
  </si>
  <si>
    <t>Estimated reduction (%)</t>
  </si>
  <si>
    <t>Indicative Life:</t>
  </si>
  <si>
    <t>Present Value Factor:</t>
  </si>
  <si>
    <t>Discount Rate (%):</t>
  </si>
  <si>
    <t>How to use the spreadsheet?</t>
  </si>
  <si>
    <t xml:space="preserve">Q: </t>
  </si>
  <si>
    <t>A:</t>
  </si>
  <si>
    <t>Q:</t>
  </si>
  <si>
    <t>Seq</t>
  </si>
  <si>
    <t>List of crashes</t>
  </si>
  <si>
    <t>C1</t>
  </si>
  <si>
    <t>C2</t>
  </si>
  <si>
    <t>C3</t>
  </si>
  <si>
    <t>Why do I have to list the crashes individually?</t>
  </si>
  <si>
    <t>C1,C2,C3</t>
  </si>
  <si>
    <t>- On Straight, off road crashes</t>
  </si>
  <si>
    <t>For example, if shoulder seal is used to treat entire length of the nominated section, all crashes would benefit from the treatment</t>
  </si>
  <si>
    <t>Can I actually group crashes according to the type of crashes?</t>
  </si>
  <si>
    <t>Treatment</t>
  </si>
  <si>
    <t>New traffic signals</t>
  </si>
  <si>
    <t>Traffic signal modification</t>
  </si>
  <si>
    <t>Roundabouts</t>
  </si>
  <si>
    <t>Channelisation (including urban turn treatments):</t>
  </si>
  <si>
    <t>Solid / raised median schemes</t>
  </si>
  <si>
    <t>Painted schemes (road widening / construction)</t>
  </si>
  <si>
    <t>Painted schemes (no road widening / construction)</t>
  </si>
  <si>
    <t>Rural turning treatments:</t>
  </si>
  <si>
    <t xml:space="preserve">Right turn treatment </t>
  </si>
  <si>
    <t>Left turn treatment (acceleration and deceleration lanes)</t>
  </si>
  <si>
    <t>Improved sight distance</t>
  </si>
  <si>
    <t>Shoulder sealing</t>
  </si>
  <si>
    <t>Roadside hazard protection:</t>
  </si>
  <si>
    <t>Guard fencing</t>
  </si>
  <si>
    <t>Removal of hazard</t>
  </si>
  <si>
    <t>Improved delineation</t>
  </si>
  <si>
    <t>New signage</t>
  </si>
  <si>
    <t>Edgelines and raised pavement markers</t>
  </si>
  <si>
    <t>Indicative Treatment Life (years)</t>
  </si>
  <si>
    <t>Description</t>
  </si>
  <si>
    <t>Adjacent approach</t>
  </si>
  <si>
    <t>Head on</t>
  </si>
  <si>
    <t>Opposing turns</t>
  </si>
  <si>
    <t>Rear end</t>
  </si>
  <si>
    <t>Lane change</t>
  </si>
  <si>
    <t>Parallel lanes, turning</t>
  </si>
  <si>
    <t>Vehicle hits pedestrian</t>
  </si>
  <si>
    <t>Loss of control, L or R turns</t>
  </si>
  <si>
    <t>Hit parked, parking vehicle</t>
  </si>
  <si>
    <t>Estimated Crash Reduction – Percent Change</t>
  </si>
  <si>
    <t>Code</t>
  </si>
  <si>
    <t>Type</t>
  </si>
  <si>
    <t>K 1</t>
  </si>
  <si>
    <t>Roundabout</t>
  </si>
  <si>
    <t>K 2</t>
  </si>
  <si>
    <t>New traffic signal [no turn arrow]</t>
  </si>
  <si>
    <t>K 3</t>
  </si>
  <si>
    <t xml:space="preserve">New signal with turn arrows </t>
  </si>
  <si>
    <t>K 4</t>
  </si>
  <si>
    <t>Remodel signal</t>
  </si>
  <si>
    <t>Add right turn arrow</t>
  </si>
  <si>
    <t>K 5</t>
  </si>
  <si>
    <t>Grade separation</t>
  </si>
  <si>
    <t>K 6</t>
  </si>
  <si>
    <t>Improve sight lines</t>
  </si>
  <si>
    <t>K 7</t>
  </si>
  <si>
    <t>Street closure [one leg of cross]</t>
  </si>
  <si>
    <t>K 8</t>
  </si>
  <si>
    <t>Street closure [close stem of Tee]</t>
  </si>
  <si>
    <t>K 9</t>
  </si>
  <si>
    <t>K 10</t>
  </si>
  <si>
    <t>Stagger cross intersection [right-left]</t>
  </si>
  <si>
    <t>K 11</t>
  </si>
  <si>
    <t>Improve/reinforce priority signs [eg Stop]</t>
  </si>
  <si>
    <t>K 12</t>
  </si>
  <si>
    <t>Ban right turns</t>
  </si>
  <si>
    <t>K 13</t>
  </si>
  <si>
    <t>Ban left or U turns</t>
  </si>
  <si>
    <t>Note 1</t>
  </si>
  <si>
    <t>K 14</t>
  </si>
  <si>
    <t>Improve lighting</t>
  </si>
  <si>
    <t>K 15</t>
  </si>
  <si>
    <t>Traffic islands on approaches</t>
  </si>
  <si>
    <t>K 16</t>
  </si>
  <si>
    <t>Indented right island</t>
  </si>
  <si>
    <t>K 17</t>
  </si>
  <si>
    <t>Painted turn lane</t>
  </si>
  <si>
    <t>K 18</t>
  </si>
  <si>
    <t>Ban parking adjacent to intersection</t>
  </si>
  <si>
    <t>K 19</t>
  </si>
  <si>
    <t>Extend median through intersection</t>
  </si>
  <si>
    <t>K 20</t>
  </si>
  <si>
    <t>Reduce radius on Left turn slip lane</t>
  </si>
  <si>
    <t>K 21</t>
  </si>
  <si>
    <t>Protected L turn lane in crossing street</t>
  </si>
  <si>
    <t>Cost per casualty</t>
  </si>
  <si>
    <t>crash ($1000)</t>
  </si>
  <si>
    <t>Metro</t>
  </si>
  <si>
    <r>
      <t>Rural</t>
    </r>
    <r>
      <rPr>
        <sz val="9"/>
        <rFont val="Times New Roman"/>
        <family val="1"/>
      </rPr>
      <t xml:space="preserve"> </t>
    </r>
  </si>
  <si>
    <t>For treatment code K 13, banning U-turns is a relevant treatment for DCA 207 with an estimated crash reduction of 50 %. [Costs for 207 - $119.5K (Metro) and $216.7K (Rural)] Banning left turns is a relevant treatment for DCA 203, 205, and 206 with a 50 % reduction.</t>
  </si>
  <si>
    <t>Head-on</t>
  </si>
  <si>
    <t>S 1</t>
  </si>
  <si>
    <t>Median on existing road</t>
  </si>
  <si>
    <t>S 2</t>
  </si>
  <si>
    <t>Pedestrian refuge</t>
  </si>
  <si>
    <t>S 3</t>
  </si>
  <si>
    <t>Pedestrian crossing</t>
  </si>
  <si>
    <t>S 4</t>
  </si>
  <si>
    <t>Pedestrian overpass</t>
  </si>
  <si>
    <t>S 5</t>
  </si>
  <si>
    <t>Pedestrian signals</t>
  </si>
  <si>
    <t>S 6</t>
  </si>
  <si>
    <t>Ped crossing lighting</t>
  </si>
  <si>
    <t>S 7</t>
  </si>
  <si>
    <t>Improved route lighting</t>
  </si>
  <si>
    <t>S 8</t>
  </si>
  <si>
    <t>Clearway, parking bans</t>
  </si>
  <si>
    <t>S 9</t>
  </si>
  <si>
    <t>Indented RT island</t>
  </si>
  <si>
    <t>S 10</t>
  </si>
  <si>
    <t>Painted turn lanes</t>
  </si>
  <si>
    <t>S 11</t>
  </si>
  <si>
    <t>Roadside hazards –</t>
  </si>
  <si>
    <t>Remove</t>
  </si>
  <si>
    <t>Note 2</t>
  </si>
  <si>
    <t>S 12</t>
  </si>
  <si>
    <t>Guard rail</t>
  </si>
  <si>
    <t>S 13</t>
  </si>
  <si>
    <t>S 14</t>
  </si>
  <si>
    <t>S 15</t>
  </si>
  <si>
    <t>Advisory speed sign on curves</t>
  </si>
  <si>
    <t>S 16</t>
  </si>
  <si>
    <t>Delineation</t>
  </si>
  <si>
    <t>S 17</t>
  </si>
  <si>
    <t>Edgelines</t>
  </si>
  <si>
    <t>S 18</t>
  </si>
  <si>
    <t>Reconstruct superelevation on curve</t>
  </si>
  <si>
    <t>S 19</t>
  </si>
  <si>
    <t>Climbing lane [overtaking lane]</t>
  </si>
  <si>
    <t>Note 3</t>
  </si>
  <si>
    <t>S 20</t>
  </si>
  <si>
    <t>Signs [rail crossing]</t>
  </si>
  <si>
    <t>S 21</t>
  </si>
  <si>
    <t>Flashing lights [rail crossing]</t>
  </si>
  <si>
    <t>S 22</t>
  </si>
  <si>
    <t>Barriers/gates[rail crossing]</t>
  </si>
  <si>
    <t>S 23</t>
  </si>
  <si>
    <t>Bridge/overpass[rail crossing]</t>
  </si>
  <si>
    <t>S 24</t>
  </si>
  <si>
    <r>
      <t>Frangible posts, po</t>
    </r>
    <r>
      <rPr>
        <sz val="10"/>
        <rFont val="Times New Roman"/>
        <family val="1"/>
      </rPr>
      <t>les</t>
    </r>
  </si>
  <si>
    <t>For treatment code S 11, the effect of removing objects that were hit after a vehicle left the road is to reduce crashes that relate to hitting the objects [DCA 703, 704, 803 &amp; 804]. However, the reduction in these crashes will be matched by an increase in DCA 701, 702, 801 &amp; 802 as vehicles will continue to leave the road, but now without hitting objects [all else being equal]. The net benefit relates to the difference in the cost of the accident-types.</t>
  </si>
  <si>
    <t>Note 3 For treatment code S 19, DCA 501 is also relevant [use DCA 201 cost].</t>
  </si>
  <si>
    <t>Off road</t>
  </si>
  <si>
    <t>Off road, hit object</t>
  </si>
  <si>
    <t>Loss of control, on road</t>
  </si>
  <si>
    <t>Loss of control,  on road</t>
  </si>
  <si>
    <t>Vehicle hits train</t>
  </si>
  <si>
    <t>Roadside hazards –Remove</t>
  </si>
  <si>
    <t>Roadside hazards –Guard rail</t>
  </si>
  <si>
    <t>Frangible posts, poles</t>
  </si>
  <si>
    <t>Note 4</t>
  </si>
  <si>
    <t>Note 5</t>
  </si>
  <si>
    <t>Accident-type [DCA - “Definitions for Coding Accidents”] refers to the system of classifying crashes by the movements of road users leading up to the impact. Descriptions of the system are to be found in “Standard Accident Definitions: Primary Accident Classes and Accident Types, Andreassen, D., in Australian Road Research, 13[1], pp 10-24, March, 1983” and various later versions.</t>
  </si>
  <si>
    <r>
      <t>Note 4</t>
    </r>
    <r>
      <rPr>
        <sz val="10"/>
        <rFont val="Times New Roman"/>
        <family val="1"/>
      </rPr>
      <t xml:space="preserve"> </t>
    </r>
  </si>
  <si>
    <t>For treatment code S 24, the effect will be that the injury outcome distribution will change within DCA codes 703, 704, 803, 804 rather than a reduction in the number of crashes per se. This gives reduced average number per crash of deaths and serious injuries and more minor injuries.</t>
  </si>
  <si>
    <t>Road Sections Matrix - Non-intersection related crashes</t>
  </si>
  <si>
    <t>Intersection Matrix - Intersection related crashes.</t>
  </si>
  <si>
    <t>+140</t>
  </si>
  <si>
    <t>+30</t>
  </si>
  <si>
    <t>+20</t>
  </si>
  <si>
    <t>+90</t>
  </si>
  <si>
    <t>+10</t>
  </si>
  <si>
    <t>+80</t>
  </si>
  <si>
    <t>Treatment Code</t>
  </si>
  <si>
    <t>Metro / Rural</t>
  </si>
  <si>
    <t>Discrete / Length</t>
  </si>
  <si>
    <t>Road Name Primary</t>
  </si>
  <si>
    <t>Intersecting Road / Location</t>
  </si>
  <si>
    <t>Estimated Savings</t>
  </si>
  <si>
    <t>Present Value Factor</t>
  </si>
  <si>
    <t>Council Area</t>
  </si>
  <si>
    <t>Present Value of Benefits ($)</t>
  </si>
  <si>
    <t>Estimated Cost ($)</t>
  </si>
  <si>
    <t>The spreadsheet is intended for BCR calculation for black spot program and should be used in conjunction with Black Spot Program Guidelines.</t>
  </si>
  <si>
    <t>In most projects, a single type of treatment does not necessarily benefit all crashes at the nominated site.</t>
  </si>
  <si>
    <t>I have problem filling the spreadsheet.</t>
  </si>
  <si>
    <t>Yes. In some projects, when the type of treatment does benefit all the crashes at the nominated site.</t>
  </si>
  <si>
    <t>You must have the crash history of the site for the type and the number of crashes.  For crash reductions, use the Treatment/Crash Reduction Matrix in this file to identify the appropriate crash reductions. A guide to typical life of treatments is also attached in this file.</t>
  </si>
  <si>
    <t>For example, if guardfence is to be installed to treat crash C2, clearly C1 and C3 would not benefit from the treatment.</t>
  </si>
  <si>
    <t>What is the purpose of this spreadsheet?</t>
  </si>
  <si>
    <t xml:space="preserve">This spreadsheet invidually calculates the benefit of each proposed treatment against each crash identified in the nominated site. This means the BCR would be more accurate. </t>
  </si>
  <si>
    <t>Years</t>
  </si>
  <si>
    <t>Rural</t>
  </si>
  <si>
    <t>Straight - Off road</t>
  </si>
  <si>
    <t>Straight - Off road, hit object</t>
  </si>
  <si>
    <t>Straight - Loss of control, on road</t>
  </si>
  <si>
    <t>Curve - Off road</t>
  </si>
  <si>
    <t>Curve - Off road, hit object</t>
  </si>
  <si>
    <t>Curve - Loss of control,  on road</t>
  </si>
  <si>
    <t>Councils</t>
  </si>
  <si>
    <t>Alexandrina Council</t>
  </si>
  <si>
    <t>DC Coorong</t>
  </si>
  <si>
    <t>DC Grant</t>
  </si>
  <si>
    <t>DC Karoonda East Murray</t>
  </si>
  <si>
    <t>DC Kingston</t>
  </si>
  <si>
    <t>DC Robe</t>
  </si>
  <si>
    <t>DC Yankalilla</t>
  </si>
  <si>
    <t>Kangaroo Island Council</t>
  </si>
  <si>
    <t>Mid Murray Council</t>
  </si>
  <si>
    <t>Rural City of Murray Bridge</t>
  </si>
  <si>
    <t>Southern Mallee District Council</t>
  </si>
  <si>
    <t>City of Mount Gambier</t>
  </si>
  <si>
    <t>City of Mitcham</t>
  </si>
  <si>
    <t>City of Playford</t>
  </si>
  <si>
    <t>City of Onkaparinga</t>
  </si>
  <si>
    <t>City of Salisbury</t>
  </si>
  <si>
    <t>Clare &amp; Gilbert Valleys Council</t>
  </si>
  <si>
    <t>Barossa Council</t>
  </si>
  <si>
    <t>DC Cleve</t>
  </si>
  <si>
    <t>DC Lower Eyre Peninsula</t>
  </si>
  <si>
    <t>Adelaide City Council</t>
  </si>
  <si>
    <t>Adelaide Hills Council</t>
  </si>
  <si>
    <t>Anangu Pitjantjatjara Yankuytjatjara</t>
  </si>
  <si>
    <t>DC Barunga West</t>
  </si>
  <si>
    <t>Campbelltown CC</t>
  </si>
  <si>
    <t>DC Ceduna</t>
  </si>
  <si>
    <t>City of Charles Sturt</t>
  </si>
  <si>
    <t>DC Coober Pedy</t>
  </si>
  <si>
    <t>DC Copper Coast</t>
  </si>
  <si>
    <t>DC Elliston</t>
  </si>
  <si>
    <t>Flinders Rangers Council</t>
  </si>
  <si>
    <t>Town of Gawler</t>
  </si>
  <si>
    <t>Gerard</t>
  </si>
  <si>
    <t>City of Holdfast Bay</t>
  </si>
  <si>
    <t>RC Goyder</t>
  </si>
  <si>
    <t>DC Kimba</t>
  </si>
  <si>
    <t>DC Le Hunte</t>
  </si>
  <si>
    <t>Light RC</t>
  </si>
  <si>
    <t>Maralinga Tjarutja</t>
  </si>
  <si>
    <t>City of Marion</t>
  </si>
  <si>
    <t>DC Mt Remarkable</t>
  </si>
  <si>
    <t>Nepabunna Community Imcorporated</t>
  </si>
  <si>
    <t>Northern Area Council</t>
  </si>
  <si>
    <t>City of Norwood, Payneham &amp; St Peters</t>
  </si>
  <si>
    <t>City of Port Adelaide Enfield</t>
  </si>
  <si>
    <t>DC Orroroo Carrieton</t>
  </si>
  <si>
    <t>Outback Areas of Community Development Trust</t>
  </si>
  <si>
    <t>DC Peterborough</t>
  </si>
  <si>
    <t>Port Augusta City Council</t>
  </si>
  <si>
    <t>City of Port Lincoln</t>
  </si>
  <si>
    <t>City of Prospect</t>
  </si>
  <si>
    <t>DC Renmark - Paringa</t>
  </si>
  <si>
    <t>Municipal Council of Roxby Downs</t>
  </si>
  <si>
    <t>DC Streaky Bay</t>
  </si>
  <si>
    <t>City of Tea Tree Gully</t>
  </si>
  <si>
    <t>DC Tumby Bay</t>
  </si>
  <si>
    <t>City of Unley</t>
  </si>
  <si>
    <t>Corporation of the Town of Walkerville</t>
  </si>
  <si>
    <t>City of West Torrens</t>
  </si>
  <si>
    <t>Yalata</t>
  </si>
  <si>
    <t>DC Yorke Peninsula</t>
  </si>
  <si>
    <t>Berri - Barmera Council</t>
  </si>
  <si>
    <t>City of Burnside</t>
  </si>
  <si>
    <t>Corporation of the City of Whyalla</t>
  </si>
  <si>
    <t>DC Franklin Harbour</t>
  </si>
  <si>
    <t>Kingston RC</t>
  </si>
  <si>
    <t>DC Loxton Waikerie</t>
  </si>
  <si>
    <t>DC of Mt Barker</t>
  </si>
  <si>
    <t>Naracoorte and Lucindale</t>
  </si>
  <si>
    <t>Port Pirie RC</t>
  </si>
  <si>
    <t xml:space="preserve">Tatiara DC </t>
  </si>
  <si>
    <t>City of Victor Harbor</t>
  </si>
  <si>
    <t xml:space="preserve">Wakefield RC </t>
  </si>
  <si>
    <t xml:space="preserve">Wattle Range </t>
  </si>
  <si>
    <t xml:space="preserve">Apart from checking that a project meets the eligibility criteria, the purpose of calculating the BCR is to rank and thereby prioritise projects in terms of their safety benefit to the community as a whole. </t>
  </si>
  <si>
    <t>The aim of these notes is to keep the calculation simple and consistent so that projects can be compared on an equal basis.</t>
  </si>
  <si>
    <t>1)</t>
  </si>
  <si>
    <t>Use, as a minimum, the last 5 years of crash data to determine the average number of crashes or crash rate per annum. Selecting the worst 3 consecutive years with the highest crash rate does not give a true representation of crash history. A period of 5 years or more should give a realistic average crash rate for the site. A shorter, more recent period will be accepted where it can be justified, e.g. recent increases in traffic volumes as a result of recent development or changes in traffic patterns.</t>
  </si>
  <si>
    <t>2)</t>
  </si>
  <si>
    <t>Only those crash types addressed by the proposed treatment should be included in the analysis. For example, shoulder widening is unlikely to reduce the incidence of adjacent approach crashes at intersections along a length of road.</t>
  </si>
  <si>
    <t>3)</t>
  </si>
  <si>
    <t>4)</t>
  </si>
  <si>
    <t>Black Spot Administration notes do not provide guidance on the combined effect of undertaking a number of treatments over a section of road. The arithmetic sum should not be used; however, logic suggests that there would be a combined effect from multiple treatments, but not to the extent of the sum of the individual treatments. Therefore, in the absence of any guidance, it is suggested to adopt the following method of calculation for applying two or more percentage reductions.</t>
  </si>
  <si>
    <t>Example - say there was a left hand curve on a rural road, where there had been 10 crashes involving cars running off the road and hitting trees (DCA 804)</t>
  </si>
  <si>
    <t>It is decided to install curve-warning signs with advisory speed plates and to seal the shoulders.</t>
  </si>
  <si>
    <t>Looking at the Treatment / Crash Reduction Matrix these two treatments can be expected to lead to the following crash reductions:</t>
  </si>
  <si>
    <t xml:space="preserve">Seal the Shoulders (S14): </t>
  </si>
  <si>
    <t>40% reduction</t>
  </si>
  <si>
    <t>Advisory speed signs on curves (S15):</t>
  </si>
  <si>
    <t>30% reduction</t>
  </si>
  <si>
    <t>This does not mean the total reduction is cumulative (70%).  To calculate the actual expected crash reduction, take one of the treatments (it doesn’t matter which) and apply the crash reduction factor to the total applicable crashes.  Then take the other treatment and apply its crash reduction factor to the remaining applicable crashes.</t>
  </si>
  <si>
    <t>In this example:</t>
  </si>
  <si>
    <t>Seal the shoulders: 40% x 10 crashes = reduction of 4 (leaving 6)</t>
  </si>
  <si>
    <t>Advisory speed signs: 30% x 6 (not 10) = reduction of further 1.8 crashes leaving an expected 4.2 crashes, and totaling an estimated reduction of 5.8 crashes, this combined treatment results in an estimated 58% reduction in crashes.</t>
  </si>
  <si>
    <t>If the order of the calculations is reversed you will see that the same answer is achieved.</t>
  </si>
  <si>
    <t>5)</t>
  </si>
  <si>
    <t>Use an appropriate crash reduction factor and crash cost (as per the matrix) for each crash type. In other words, treat each crash type separately in the analysis.</t>
  </si>
  <si>
    <t>6)</t>
  </si>
  <si>
    <t>A discount factor of 7% is to be used.</t>
  </si>
  <si>
    <t>7)</t>
  </si>
  <si>
    <t>8)</t>
  </si>
  <si>
    <t xml:space="preserve">Ignore travel time and vehicle operating benefits. The sole purpose of the black spot program is to reduce crashes and road trauma. It is not intended to be a road funding program. In most cases, travel time and vehicle operating benefits for black spot projects will be negligible. If they are significant, and funding cannot be justified on the basis of crash reduction benefits only, it could be argued that the project should be funded from a different program. </t>
  </si>
  <si>
    <t>9)</t>
  </si>
  <si>
    <t>Exclude property damage only (PDO) crashes in the analysis. The ratio of PDO crashes to casualty crashes generally does not vary significantly and so their exclusion will have minimal effect on the ranking of projects. Furthermore, the value of PDO crashes is very much less than casualty crashes.</t>
  </si>
  <si>
    <t>Cost / casualty crash ('000)</t>
  </si>
  <si>
    <t>Title:</t>
  </si>
  <si>
    <t>Organisation:</t>
  </si>
  <si>
    <t>Table 1 - Indicative Lifetimes of Treatments</t>
  </si>
  <si>
    <t>Table 2 - Present Value Factor for 7% Discount Rate</t>
  </si>
  <si>
    <t>We have provided, as table 1, some indicative treatment lives for some typical road safety improvements and suggest that these be used in the benefit-cost calculations.  Other evaluation periods can be used but will require justification.</t>
  </si>
  <si>
    <t>Link to</t>
  </si>
  <si>
    <t>Table 1</t>
  </si>
  <si>
    <t xml:space="preserve">Link to </t>
  </si>
  <si>
    <t>Life of Treatment</t>
  </si>
  <si>
    <t>Just fill in the cells in white with relevent information and a BCR is calculated. To finish, just click on "Create" (just below the black spot logos) to send the nomination to a new workbook.</t>
  </si>
  <si>
    <t>Can I use my own BCR calculation spreadsheet?</t>
  </si>
  <si>
    <t>No. One spreadsheet used by all will provide consistency throughout the state.</t>
  </si>
  <si>
    <t>I got a better idea…</t>
  </si>
  <si>
    <t>Return to FAQs</t>
  </si>
  <si>
    <t>Region</t>
  </si>
  <si>
    <t>Eastern</t>
  </si>
  <si>
    <t>North &amp; Western</t>
  </si>
  <si>
    <t>1) Region drop down list included</t>
  </si>
  <si>
    <t>2) Indicative life drop down list included</t>
  </si>
  <si>
    <t>3) Present value factor automated</t>
  </si>
  <si>
    <t>BCR spreadsheet</t>
  </si>
  <si>
    <t>Latest changes</t>
  </si>
  <si>
    <t>Date</t>
  </si>
  <si>
    <t>Change</t>
  </si>
  <si>
    <t>4) Year 5 included in Table 2 Present Value Factor for 7% discount rate</t>
  </si>
  <si>
    <t>5) Duplicated Hit Parked Car removed from list of crashes</t>
  </si>
  <si>
    <t>Period of evalution:</t>
  </si>
  <si>
    <t>From</t>
  </si>
  <si>
    <t>To</t>
  </si>
  <si>
    <t>Details of Proposed Treatment</t>
  </si>
  <si>
    <t>Combined Reduction Factor (%)</t>
  </si>
  <si>
    <t>Signature &amp; Date</t>
  </si>
  <si>
    <t>Metro/Rural</t>
  </si>
  <si>
    <t>Year</t>
  </si>
  <si>
    <t>Reduction Matrix</t>
  </si>
  <si>
    <t>Accident -Type [DCA Code]</t>
  </si>
  <si>
    <t>101-109</t>
  </si>
  <si>
    <t>202 - 206</t>
  </si>
  <si>
    <t>301 - 304</t>
  </si>
  <si>
    <t>305 - 307</t>
  </si>
  <si>
    <t>308, 309</t>
  </si>
  <si>
    <t>001-003</t>
  </si>
  <si>
    <t>706 - 707</t>
  </si>
  <si>
    <t>601, 401-2</t>
  </si>
  <si>
    <t>701-702</t>
  </si>
  <si>
    <t>703-704</t>
  </si>
  <si>
    <t>801-802</t>
  </si>
  <si>
    <t>803-804</t>
  </si>
  <si>
    <t>Adjacent Approach</t>
  </si>
  <si>
    <t>Head On</t>
  </si>
  <si>
    <t>Loss of control L or R turns</t>
  </si>
  <si>
    <t>Off Road (Straight)</t>
  </si>
  <si>
    <t>Off Road Hit Object (Straight)</t>
  </si>
  <si>
    <t>Loss of control, on road (Straight)</t>
  </si>
  <si>
    <t>Off Road (Curve)</t>
  </si>
  <si>
    <t>Off Road Hit Object (Curve)</t>
  </si>
  <si>
    <t>Loss of control, on road (Curve)</t>
  </si>
  <si>
    <t>Discrete/Length</t>
  </si>
  <si>
    <t>K1</t>
  </si>
  <si>
    <t>Discrete</t>
  </si>
  <si>
    <t>New traffic signals [no turn arrow]</t>
  </si>
  <si>
    <t>K2</t>
  </si>
  <si>
    <t>Length</t>
  </si>
  <si>
    <t>New signal with turn arrows</t>
  </si>
  <si>
    <t>K3</t>
  </si>
  <si>
    <t>K4</t>
  </si>
  <si>
    <t>K22</t>
  </si>
  <si>
    <t>K5</t>
  </si>
  <si>
    <t>K6</t>
  </si>
  <si>
    <t>K7</t>
  </si>
  <si>
    <t>K8</t>
  </si>
  <si>
    <t>K9</t>
  </si>
  <si>
    <t>K10</t>
  </si>
  <si>
    <t>Improve/reinforce priority signs</t>
  </si>
  <si>
    <t>K11</t>
  </si>
  <si>
    <t>K12</t>
  </si>
  <si>
    <t>K13</t>
  </si>
  <si>
    <t>K14</t>
  </si>
  <si>
    <t>K15</t>
  </si>
  <si>
    <t>K16</t>
  </si>
  <si>
    <t>K17</t>
  </si>
  <si>
    <t>K18</t>
  </si>
  <si>
    <t>K19</t>
  </si>
  <si>
    <t>Reduce radius on Left turn sliplane</t>
  </si>
  <si>
    <t>K20</t>
  </si>
  <si>
    <t>Protect L turn lane in crossing street</t>
  </si>
  <si>
    <t>K21</t>
  </si>
  <si>
    <t>S1</t>
  </si>
  <si>
    <t>S2</t>
  </si>
  <si>
    <t>S3</t>
  </si>
  <si>
    <t>S4</t>
  </si>
  <si>
    <t>S5</t>
  </si>
  <si>
    <t>S6</t>
  </si>
  <si>
    <t>S7</t>
  </si>
  <si>
    <t>S8</t>
  </si>
  <si>
    <t>Indented RT islands</t>
  </si>
  <si>
    <t>S9</t>
  </si>
  <si>
    <t>S10</t>
  </si>
  <si>
    <t>Roadside hazard - Removed</t>
  </si>
  <si>
    <t>S11</t>
  </si>
  <si>
    <t>Roadside hazard - Guard rail</t>
  </si>
  <si>
    <t>S12</t>
  </si>
  <si>
    <t>S13</t>
  </si>
  <si>
    <t>Seal Shoulder</t>
  </si>
  <si>
    <t>S14</t>
  </si>
  <si>
    <t>S15</t>
  </si>
  <si>
    <t>S16</t>
  </si>
  <si>
    <t>S17</t>
  </si>
  <si>
    <t>Reconstruct super on curve</t>
  </si>
  <si>
    <t>S18</t>
  </si>
  <si>
    <t>Climbing lane (overtaking)</t>
  </si>
  <si>
    <t>S19</t>
  </si>
  <si>
    <t xml:space="preserve">Signs [rail crossing] </t>
  </si>
  <si>
    <t>S20</t>
  </si>
  <si>
    <t>S21</t>
  </si>
  <si>
    <t>Barriers/gates [rail crossing]</t>
  </si>
  <si>
    <t>S22</t>
  </si>
  <si>
    <t>Bridge/overpass [ rail crossing]</t>
  </si>
  <si>
    <t>S23</t>
  </si>
  <si>
    <t>S24</t>
  </si>
  <si>
    <t>Mast arm</t>
  </si>
  <si>
    <t>1) Reduction factor automated</t>
  </si>
  <si>
    <t>2) Metro/Rural drop down list included</t>
  </si>
  <si>
    <t>3) Discrete/Length drop down list included</t>
  </si>
  <si>
    <t>4) Previous version is still acceptable</t>
  </si>
  <si>
    <t>Can I nominate/propose my own treatment that is not in the list?</t>
  </si>
  <si>
    <t>Contact us</t>
  </si>
  <si>
    <r>
      <t>FA</t>
    </r>
    <r>
      <rPr>
        <sz val="26"/>
        <color indexed="10"/>
        <rFont val="Arial"/>
        <family val="2"/>
      </rPr>
      <t>Q</t>
    </r>
    <r>
      <rPr>
        <sz val="26"/>
        <rFont val="Arial"/>
        <family val="2"/>
      </rPr>
      <t>s</t>
    </r>
  </si>
  <si>
    <t>Speak with us in the first instance you wish to do so. If approved, use "Others" in the drop down list in the list of treatments. In a few words decribe your proposed treatment under "Details of Proposed Treatment" box. Under the reduction factor, use "Others" and replace the existing 0% with your estimated reduction factor.</t>
  </si>
  <si>
    <t>5) User can enter a new treatment approved by RAPP</t>
  </si>
  <si>
    <t>6) Period of evaluation is flexible to accommodate past BCR calculation</t>
  </si>
  <si>
    <t>7) Combined reduction factor included to enable checking process easier</t>
  </si>
  <si>
    <t>1) Important. Changes to the Reduction factor matrix</t>
  </si>
  <si>
    <t>SA Crash Type</t>
  </si>
  <si>
    <t>DCA code</t>
  </si>
  <si>
    <t>Hit Fixed Object, Hit Animal</t>
  </si>
  <si>
    <t>On Straight Off Road hit Object</t>
  </si>
  <si>
    <t>On Curve Off Road hit object</t>
  </si>
  <si>
    <t>Hit Parked vehicle</t>
  </si>
  <si>
    <t>401-402</t>
  </si>
  <si>
    <t>601, 604</t>
  </si>
  <si>
    <t>Hit pedestrian</t>
  </si>
  <si>
    <t>Left Road - Out of Control</t>
  </si>
  <si>
    <t>On Straight Off Road</t>
  </si>
  <si>
    <t>706-707</t>
  </si>
  <si>
    <t>On Curve Off Road</t>
  </si>
  <si>
    <t>Rear End</t>
  </si>
  <si>
    <t>301-304</t>
  </si>
  <si>
    <t>Right Angle</t>
  </si>
  <si>
    <t>Vehicle hit trains</t>
  </si>
  <si>
    <t>Right Turn</t>
  </si>
  <si>
    <t>202-207</t>
  </si>
  <si>
    <t>Opposing turn</t>
  </si>
  <si>
    <t>Rollover</t>
  </si>
  <si>
    <t>On Straight Loss of control, on road</t>
  </si>
  <si>
    <t>On Curve Loss of control, on road</t>
  </si>
  <si>
    <t>Side swipe</t>
  </si>
  <si>
    <t>305-307</t>
  </si>
  <si>
    <t>308-309</t>
  </si>
  <si>
    <t>DCA Description</t>
  </si>
  <si>
    <t>Note: SA Crash Type may refer to two/more types of DCA crashes. Should this discrepancy occur, it is advisable to refer to description of the crash.</t>
  </si>
  <si>
    <t>Table 3 - SA Crash Type - DCA</t>
  </si>
  <si>
    <t>Return to Guide</t>
  </si>
  <si>
    <t>Modify roundabout (Approach deflection)</t>
  </si>
  <si>
    <t>Hit Animal</t>
  </si>
  <si>
    <t>Install street lighting</t>
  </si>
  <si>
    <t>Dedicated left turn lane at a roundabout separating traffic using soild median scheme</t>
  </si>
  <si>
    <t>Install median wire rope</t>
  </si>
  <si>
    <t>Audio Tactile Line Marking</t>
  </si>
  <si>
    <t>Extend right turn lane</t>
  </si>
  <si>
    <t>Mast Arm</t>
  </si>
  <si>
    <t>Dedicated left turn lane at a roundabout separating traffic using solid median scheme</t>
  </si>
  <si>
    <t>Straight</t>
  </si>
  <si>
    <t>Curve</t>
  </si>
  <si>
    <t>INTERSECTION</t>
  </si>
  <si>
    <t>NON INTERSECTION</t>
  </si>
  <si>
    <t xml:space="preserve">          Roundabout</t>
  </si>
  <si>
    <t xml:space="preserve">          New traffic signals [no turn arrow]</t>
  </si>
  <si>
    <t xml:space="preserve">          New signal with turn arrows</t>
  </si>
  <si>
    <t xml:space="preserve">          Remodel signal</t>
  </si>
  <si>
    <t xml:space="preserve">          Add right turn arrow</t>
  </si>
  <si>
    <t xml:space="preserve">          Grade separation</t>
  </si>
  <si>
    <t xml:space="preserve">          Improve sight lines</t>
  </si>
  <si>
    <t xml:space="preserve">          Street closure [one leg of cross]</t>
  </si>
  <si>
    <t xml:space="preserve">          Street closure [close stem of Tee]</t>
  </si>
  <si>
    <t xml:space="preserve">          Stagger cross intersection [right-left]</t>
  </si>
  <si>
    <t xml:space="preserve">          Improve/reinforce priority signs</t>
  </si>
  <si>
    <t xml:space="preserve">          Ban right turns</t>
  </si>
  <si>
    <t xml:space="preserve">          Ban left or U turns</t>
  </si>
  <si>
    <t xml:space="preserve">          Improve lighting</t>
  </si>
  <si>
    <t xml:space="preserve">          Traffic islands on approaches</t>
  </si>
  <si>
    <t xml:space="preserve">          Indented right island</t>
  </si>
  <si>
    <t xml:space="preserve">          Painted turn lane - Intersection</t>
  </si>
  <si>
    <t xml:space="preserve">          Ban parking adjacent to intersection</t>
  </si>
  <si>
    <t xml:space="preserve">          Extend median through intersection</t>
  </si>
  <si>
    <t xml:space="preserve">          Reduce radius on Left turn sliplane</t>
  </si>
  <si>
    <t xml:space="preserve">          Protect L turn lane in crossing street</t>
  </si>
  <si>
    <t xml:space="preserve">          Median on existing road</t>
  </si>
  <si>
    <t xml:space="preserve">          Pedestrian refuge</t>
  </si>
  <si>
    <t xml:space="preserve">          Pedestrian crossing</t>
  </si>
  <si>
    <t xml:space="preserve">          Pedestrian overpass</t>
  </si>
  <si>
    <t xml:space="preserve">          Pedestrian signals</t>
  </si>
  <si>
    <t xml:space="preserve">          Ped crossing lighting</t>
  </si>
  <si>
    <t xml:space="preserve">          Improved route lighting</t>
  </si>
  <si>
    <t xml:space="preserve">          Clearway, parking bans</t>
  </si>
  <si>
    <t xml:space="preserve">          Indented RT islands</t>
  </si>
  <si>
    <t xml:space="preserve">          Painted turn lanes - Non Intersection</t>
  </si>
  <si>
    <t xml:space="preserve">          Roadside hazard - Removed</t>
  </si>
  <si>
    <t xml:space="preserve">          Roadside hazard - Guard rail</t>
  </si>
  <si>
    <t xml:space="preserve">          Seal Shoulder</t>
  </si>
  <si>
    <t xml:space="preserve">          Advisory speed sign on curves</t>
  </si>
  <si>
    <t xml:space="preserve">          Delineation</t>
  </si>
  <si>
    <t xml:space="preserve">          Edgelines</t>
  </si>
  <si>
    <t xml:space="preserve">          Reconstruct super on curve</t>
  </si>
  <si>
    <t xml:space="preserve">          Climbing lane (overtaking)</t>
  </si>
  <si>
    <t xml:space="preserve">          Signs [rail crossing] </t>
  </si>
  <si>
    <t xml:space="preserve">          Flashing lights [rail crossing]</t>
  </si>
  <si>
    <t xml:space="preserve">          Barriers/gates [rail crossing]</t>
  </si>
  <si>
    <t xml:space="preserve">          Bridge/overpass [ rail crossing]</t>
  </si>
  <si>
    <t xml:space="preserve">          Frangible posts, poles</t>
  </si>
  <si>
    <t xml:space="preserve">          Mast arm</t>
  </si>
  <si>
    <t xml:space="preserve">          Install median wire rope</t>
  </si>
  <si>
    <t xml:space="preserve">          Audio Tactile Line Marking</t>
  </si>
  <si>
    <t xml:space="preserve">          Extend right turn lane</t>
  </si>
  <si>
    <t>OTHERS</t>
  </si>
  <si>
    <t xml:space="preserve">          Modify existing roundabout to improve approach deflection</t>
  </si>
  <si>
    <t xml:space="preserve">          Warning Sign: Wildlife</t>
  </si>
  <si>
    <t xml:space="preserve">          Install street lighting (speed environment &lt;80km/hr)</t>
  </si>
  <si>
    <t>1) BCR spreadsheet cells protected</t>
  </si>
  <si>
    <t>2) Addition to treatment options</t>
  </si>
  <si>
    <t>No. of Crashes</t>
  </si>
  <si>
    <t>Modify existing roundabout to improve approach deflection</t>
  </si>
  <si>
    <t>Warning Sign - Wildlife</t>
  </si>
  <si>
    <t>Install street lighting (speed environment &lt;80km/hr)</t>
  </si>
  <si>
    <t xml:space="preserve">          Stagger cross intersection [left-right]</t>
  </si>
  <si>
    <t>Left Turn Lane</t>
  </si>
  <si>
    <t xml:space="preserve">          Left Turn Lane</t>
  </si>
  <si>
    <t>1) Addition to treatment options</t>
  </si>
  <si>
    <t>Forward your better idea to dtei.sablackspots@sa.gov.au and use "Better Idea" as your subject.</t>
  </si>
  <si>
    <t>2) Important. Changes to the Reduction factor matrix</t>
  </si>
  <si>
    <t>Stagger cross intersection [left-right]</t>
  </si>
  <si>
    <t xml:space="preserve">          Install street lighting (speed environment &gt;80km/hr)</t>
  </si>
  <si>
    <t>Install street lighting (speed environment &gt;80km/hr)</t>
  </si>
  <si>
    <t>Appropriate Crash Reduction Factors can then be advised.</t>
  </si>
  <si>
    <t>Treatments and Crash Reduction Factors in the table below are preset for consistency and reflect the Black Spot Matrix.</t>
  </si>
  <si>
    <r>
      <t xml:space="preserve">If </t>
    </r>
    <r>
      <rPr>
        <b/>
        <sz val="10"/>
        <rFont val="Arial"/>
        <family val="2"/>
      </rPr>
      <t>OTHER</t>
    </r>
    <r>
      <rPr>
        <sz val="10"/>
        <rFont val="Arial"/>
        <family val="2"/>
      </rPr>
      <t xml:space="preserve"> treatment is proposed, please contact us and advise of proposed treatment.</t>
    </r>
  </si>
  <si>
    <t xml:space="preserve">          Reduce Speed Limit (60 to 50kmh) with other treatments </t>
  </si>
  <si>
    <t xml:space="preserve">          Reduce Speed Limit (100 to 80kmh) with other treatments </t>
  </si>
  <si>
    <t xml:space="preserve">          Reduce Speed Limit (110 to 100kmh) with other treatments </t>
  </si>
  <si>
    <t xml:space="preserve">          Dedicated LT lane at R/about separating traffic with soild median</t>
  </si>
  <si>
    <t>Dedicated LT lane at R/about separating traffic with soild median</t>
  </si>
  <si>
    <t>Warning Sign: Wildlife</t>
  </si>
  <si>
    <t xml:space="preserve">Reduce Speed Limit (60 to 50kmh) with other treatments </t>
  </si>
  <si>
    <t xml:space="preserve">Reduce Speed Limit (100 to 80kmh) with other treatments </t>
  </si>
  <si>
    <t xml:space="preserve">Reduce Speed Limit (110 to 100kmh) with other treatments </t>
  </si>
  <si>
    <t>Special Reduction Factors - Indicative Treatment Life</t>
  </si>
  <si>
    <t>Apply the crash reduction factors given in the Treatment / Crash Reduction Matrix (provided in the Black Spot Matrix at the Nation Building Black Spot website) in a reasonable manner. Adjust the figure given in the matrix if the treatment does not fully meet the intended description. For example, the matrix suggests a 40% reduction in head-on crashes and off-carriageway crashes for shoulder sealing. If only a minimal width of shoulder is being sealed, a reduction of this magnitude is unlikely to be achieved, particularly on a road with poor alignment in hilly terrain. Another example would be the relative reduction on head-on crashes of a turn-out versus a full passing lane.</t>
  </si>
  <si>
    <t xml:space="preserve">A simple but consistent method of calculating the BCR will give a similar ranking of projects to a more rigorous, albeit more accurate calculation. The absolute value will only become critical when there is a shortage of projects meeting the eligibility criteria of minimum BCR of 1.5. This is unlikely in the foreseeable future. </t>
  </si>
  <si>
    <t xml:space="preserve">         Widen existing sealed shoulder(seal 1.0m from through lane)</t>
  </si>
  <si>
    <t xml:space="preserve">         Widen existing sealed shoulder(seal 2.0m from through lane)</t>
  </si>
  <si>
    <t>ATTACH CRASH DATA HERE:</t>
  </si>
  <si>
    <t>Severity</t>
  </si>
  <si>
    <t>Crash Type</t>
  </si>
  <si>
    <t>Crash Date</t>
  </si>
  <si>
    <t>Total Casualties</t>
  </si>
  <si>
    <t>Fatalities</t>
  </si>
  <si>
    <t>Serious Injuries</t>
  </si>
  <si>
    <t>Key Road</t>
  </si>
  <si>
    <t>Cross Road 1</t>
  </si>
  <si>
    <t>Cross Road 2</t>
  </si>
  <si>
    <t>Location Type</t>
  </si>
  <si>
    <t>Light Condition</t>
  </si>
  <si>
    <t>Apparent Error</t>
  </si>
  <si>
    <t>Traffic Control</t>
  </si>
  <si>
    <t>Speed Limit</t>
  </si>
  <si>
    <t>1) Updated Metro Curve - Off road value to 148.0</t>
  </si>
  <si>
    <t>2) Crash cost updated from 2008 values using 3% CPI average</t>
  </si>
  <si>
    <t>`</t>
  </si>
  <si>
    <t>Road Features Other</t>
  </si>
  <si>
    <t>Unit Responsible</t>
  </si>
  <si>
    <t>Weather</t>
  </si>
  <si>
    <t>Surface Condition</t>
  </si>
  <si>
    <t>Road Surface</t>
  </si>
  <si>
    <t>Total Units</t>
  </si>
  <si>
    <t>Road Crash Details for selected Road Segments</t>
  </si>
  <si>
    <r>
      <t>Note:</t>
    </r>
    <r>
      <rPr>
        <u val="single"/>
        <sz val="12"/>
        <color indexed="10"/>
        <rFont val="Arial"/>
        <family val="2"/>
      </rPr>
      <t xml:space="preserve"> Only fatal, serious and minor injury crashes to be used in BCR calculation</t>
    </r>
  </si>
  <si>
    <t xml:space="preserve"> </t>
  </si>
  <si>
    <t xml:space="preserve">          Median Closure</t>
  </si>
  <si>
    <t>Median Closer</t>
  </si>
  <si>
    <t xml:space="preserve">          Protected Right Turn Lane, S-Lane/Channelisation</t>
  </si>
  <si>
    <t>Protected Right Turn Lane, S-Lane/Channelisation</t>
  </si>
  <si>
    <t xml:space="preserve">          Protected Right Turn Lane, S-Lane/Painted</t>
  </si>
  <si>
    <t>Protected Right Turn Lane, S-Lane/Painted</t>
  </si>
  <si>
    <t xml:space="preserve">          Left Turn Acceleration Lane</t>
  </si>
  <si>
    <t>Left Turn Acceleration Lane</t>
  </si>
  <si>
    <t xml:space="preserve">          Seperate Left Turn Deceleration lane, Painted or Channelisaed</t>
  </si>
  <si>
    <t>Seperate Left Turn Deceleration lane, Painted or Channelisaed</t>
  </si>
  <si>
    <t xml:space="preserve">          Painted median greater than 1.5m wide</t>
  </si>
  <si>
    <t>Painted median greater than 1.5m wide</t>
  </si>
  <si>
    <t xml:space="preserve">          Route traffice calming scheme</t>
  </si>
  <si>
    <t>Route traffice calming scheme</t>
  </si>
  <si>
    <t xml:space="preserve">          slow point on urban road, (Rised threshold/horizontal deviation</t>
  </si>
  <si>
    <t>slow point on urban road, (Rised threshold/horizontal deviation</t>
  </si>
  <si>
    <t xml:space="preserve">          Provision of m edian guardrail, dual carriageway</t>
  </si>
  <si>
    <t>Provision of m edian guardrail, dual carriageway</t>
  </si>
  <si>
    <t xml:space="preserve">          Marking of edge-lines rural road</t>
  </si>
  <si>
    <t>Marking of edge-lines rural road</t>
  </si>
  <si>
    <t>BCR ≥ 2.0 for Australian Government Black Spot - for all roads</t>
  </si>
  <si>
    <t>Adelaide Plains Council</t>
  </si>
  <si>
    <t>High skid resistance treatment</t>
  </si>
  <si>
    <t>High skid resistance surface</t>
  </si>
  <si>
    <t>Wire rope safety barrier -roadside</t>
  </si>
  <si>
    <t>Wire rope safety barrier median</t>
  </si>
  <si>
    <t>Install wire rope barrier on median or roadside</t>
  </si>
  <si>
    <t>Install 1.0m wide painted median with ATLM</t>
  </si>
  <si>
    <t xml:space="preserve">          High skid resistance treatment</t>
  </si>
  <si>
    <t xml:space="preserve">          Install wire rope barrier-roadside</t>
  </si>
  <si>
    <t>Install wire rope barrier -roadside</t>
  </si>
  <si>
    <t>Region (DIT only)</t>
  </si>
  <si>
    <t>Report Number</t>
  </si>
  <si>
    <t>ID</t>
  </si>
  <si>
    <t>LINK</t>
  </si>
  <si>
    <t>Minor Injuries</t>
  </si>
  <si>
    <t>Key RRD</t>
  </si>
  <si>
    <t>CR 1 RRD</t>
  </si>
  <si>
    <t>Horizontal Alignment</t>
  </si>
  <si>
    <t>Vertical Alignment</t>
  </si>
  <si>
    <t>Location Description</t>
  </si>
  <si>
    <t>Unique Location</t>
  </si>
  <si>
    <t>X</t>
  </si>
  <si>
    <t>Y</t>
  </si>
  <si>
    <r>
      <t xml:space="preserve">Guidelines for the Calculation of Benefit Cost Ratio </t>
    </r>
    <r>
      <rPr>
        <sz val="10"/>
        <rFont val="Arial"/>
        <family val="2"/>
      </rPr>
      <t>extract from Black Spot Program Guidelines</t>
    </r>
  </si>
  <si>
    <t>Maximum $2.0 mil Project Cost for Australian Government (For DIT and Council Nomination)</t>
  </si>
  <si>
    <t xml:space="preserve">2024-25 Black Spot BCR Calculation Form - Using Austroads </t>
  </si>
  <si>
    <t>Cost per casualty crashes (2023 values)</t>
  </si>
  <si>
    <t>https://austroads.com.au/publications/road-safety/agrs02/media/AGRS02-21_Guide_to_Road_Safety_Part_2_Safe_Roads.pdf</t>
  </si>
  <si>
    <t>Reference</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</si>
</sst>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
    <numFmt numFmtId="167" formatCode="_-&quot;$&quot;* #,##0.0_-;\-&quot;$&quot;* #,##0.0_-;_-&quot;$&quot;* &quot;-&quot;??_-;_-@_-"/>
    <numFmt numFmtId="168" formatCode="_-&quot;$&quot;* #,##0_-;\-&quot;$&quot;* #,##0_-;_-&quot;$&quot;* &quot;-&quot;??_-;_-@_-"/>
    <numFmt numFmtId="169" formatCode="&quot;$&quot;#,##0.00"/>
    <numFmt numFmtId="170" formatCode="#,##0.000"/>
    <numFmt numFmtId="171" formatCode="#,##0.0"/>
    <numFmt numFmtId="172" formatCode="&quot;$&quot;#,##0"/>
    <numFmt numFmtId="173" formatCode="&quot;$&quot;#,##0.0"/>
    <numFmt numFmtId="174" formatCode="0.0000"/>
    <numFmt numFmtId="175" formatCode="_-* #,##0.0_-;\-* #,##0.0_-;_-* &quot;-&quot;?_-;_-@_-"/>
    <numFmt numFmtId="176" formatCode="_-* #,##0.000_-;\-* #,##0.000_-;_-* &quot;-&quot;???_-;_-@_-"/>
    <numFmt numFmtId="177" formatCode="#,##0.00_ ;\-#,##0.00\ "/>
    <numFmt numFmtId="178" formatCode="[$-C09]dddd\,\ d\ mmmm\ yyyy"/>
    <numFmt numFmtId="179" formatCode="[$-409]h:mm:ss\ AM/PM"/>
    <numFmt numFmtId="180" formatCode="0.000_ ;\-0.000\ "/>
    <numFmt numFmtId="181" formatCode="#,##0.0_ ;\-#,##0.0\ "/>
    <numFmt numFmtId="182" formatCode="#,##0_ ;\-#,##0\ "/>
    <numFmt numFmtId="183" formatCode="0.000000"/>
    <numFmt numFmtId="184" formatCode="0.00000"/>
    <numFmt numFmtId="185" formatCode="0.000"/>
    <numFmt numFmtId="186" formatCode="_-* #,##0.000_-;\-* #,##0.000_-;_-* &quot;-&quot;??_-;_-@_-"/>
    <numFmt numFmtId="187" formatCode="_-* #,##0.00_-;\-* #,##0.00_-;_-* &quot;-&quot;???_-;_-@_-"/>
    <numFmt numFmtId="188" formatCode="_-* #,##0.0000_-;\-* #,##0.0000_-;_-* &quot;-&quot;???_-;_-@_-"/>
    <numFmt numFmtId="189" formatCode="&quot;Yes&quot;;&quot;Yes&quot;;&quot;No&quot;"/>
    <numFmt numFmtId="190" formatCode="&quot;True&quot;;&quot;True&quot;;&quot;False&quot;"/>
    <numFmt numFmtId="191" formatCode="&quot;On&quot;;&quot;On&quot;;&quot;Off&quot;"/>
    <numFmt numFmtId="192" formatCode="[$€-2]\ #,##0.00_);[Red]\([$€-2]\ #,##0.00\)"/>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 #,##0_);_(* \(#,##0\);_(* &quot;-&quot;_);_(@_)"/>
    <numFmt numFmtId="199" formatCode="_(&quot;$&quot;* #,##0.00_);_(&quot;$&quot;* \(#,##0.00\);_(&quot;$&quot;* &quot;-&quot;??_);_(@_)"/>
    <numFmt numFmtId="200" formatCode="_(* #,##0.00_);_(* \(#,##0.00\);_(* &quot;-&quot;??_);_(@_)"/>
    <numFmt numFmtId="201" formatCode="m/d"/>
    <numFmt numFmtId="202" formatCode="m/d/yyyy;@"/>
    <numFmt numFmtId="203" formatCode="[$-409]dddd\,\ mmmm\ dd\,\ yyyy"/>
    <numFmt numFmtId="204" formatCode="_-* #,##0_-;\-* #,##0_-;_-* &quot;-&quot;?_-;_-@_-"/>
    <numFmt numFmtId="205" formatCode="0.00_ ;\-0.00\ "/>
    <numFmt numFmtId="206" formatCode="[$-F800]dddd\,\ mmmm\ dd\,\ yyyy"/>
    <numFmt numFmtId="207" formatCode="dd/mm/yy\ h:mm\ AM/PM"/>
    <numFmt numFmtId="208" formatCode="_-* #,##0.0_-;\-* #,##0.0_-;_-* &quot;-&quot;_-;_-@_-"/>
    <numFmt numFmtId="209" formatCode="_-* #,##0.00_-;\-* #,##0.00_-;_-* &quot;-&quot;_-;_-@_-"/>
    <numFmt numFmtId="210" formatCode="#,##0.000_ ;\-#,##0.000\ "/>
    <numFmt numFmtId="211" formatCode="mmm\-yyyy"/>
    <numFmt numFmtId="212" formatCode="0.0%"/>
    <numFmt numFmtId="213" formatCode="mmm\ yyyy"/>
    <numFmt numFmtId="214" formatCode="mmmm\ yyyy;"/>
    <numFmt numFmtId="215" formatCode="d/mm/yyyy;@"/>
    <numFmt numFmtId="216" formatCode="0.0000000"/>
  </numFmts>
  <fonts count="76">
    <font>
      <sz val="10"/>
      <name val="Arial"/>
      <family val="0"/>
    </font>
    <font>
      <b/>
      <sz val="10"/>
      <name val="Arial"/>
      <family val="2"/>
    </font>
    <font>
      <sz val="8"/>
      <name val="Arial"/>
      <family val="2"/>
    </font>
    <font>
      <u val="single"/>
      <sz val="10"/>
      <color indexed="36"/>
      <name val="Arial"/>
      <family val="2"/>
    </font>
    <font>
      <u val="single"/>
      <sz val="10"/>
      <color indexed="12"/>
      <name val="Arial"/>
      <family val="2"/>
    </font>
    <font>
      <b/>
      <sz val="12"/>
      <name val="Arial"/>
      <family val="2"/>
    </font>
    <font>
      <sz val="10"/>
      <name val="Times New Roman"/>
      <family val="1"/>
    </font>
    <font>
      <b/>
      <sz val="14"/>
      <name val="Arial"/>
      <family val="2"/>
    </font>
    <font>
      <b/>
      <sz val="14"/>
      <name val="Times New Roman"/>
      <family val="1"/>
    </font>
    <font>
      <sz val="9"/>
      <name val="Times New Roman"/>
      <family val="1"/>
    </font>
    <font>
      <sz val="8"/>
      <name val="Times New Roman"/>
      <family val="1"/>
    </font>
    <font>
      <b/>
      <sz val="10"/>
      <name val="Times New Roman"/>
      <family val="1"/>
    </font>
    <font>
      <sz val="12"/>
      <color indexed="8"/>
      <name val="Times New Roman"/>
      <family val="1"/>
    </font>
    <font>
      <sz val="12"/>
      <name val="Times New Roman"/>
      <family val="1"/>
    </font>
    <font>
      <b/>
      <i/>
      <sz val="12"/>
      <color indexed="8"/>
      <name val="Times New Roman"/>
      <family val="1"/>
    </font>
    <font>
      <b/>
      <sz val="12"/>
      <color indexed="8"/>
      <name val="Times New Roman"/>
      <family val="1"/>
    </font>
    <font>
      <sz val="9"/>
      <color indexed="8"/>
      <name val="Times New Roman"/>
      <family val="1"/>
    </font>
    <font>
      <b/>
      <sz val="9"/>
      <name val="Times New Roman"/>
      <family val="1"/>
    </font>
    <font>
      <sz val="11"/>
      <color indexed="8"/>
      <name val="Times New Roman"/>
      <family val="1"/>
    </font>
    <font>
      <i/>
      <sz val="10"/>
      <name val="Times New Roman"/>
      <family val="1"/>
    </font>
    <font>
      <b/>
      <i/>
      <sz val="10"/>
      <name val="Times New Roman"/>
      <family val="1"/>
    </font>
    <font>
      <b/>
      <sz val="13"/>
      <name val="Arial"/>
      <family val="2"/>
    </font>
    <font>
      <b/>
      <sz val="26"/>
      <name val="Arial"/>
      <family val="2"/>
    </font>
    <font>
      <sz val="26"/>
      <name val="Arial"/>
      <family val="2"/>
    </font>
    <font>
      <sz val="12"/>
      <name val="Arial"/>
      <family val="2"/>
    </font>
    <font>
      <sz val="10"/>
      <color indexed="10"/>
      <name val="Arial"/>
      <family val="2"/>
    </font>
    <font>
      <sz val="11"/>
      <name val="Arial"/>
      <family val="2"/>
    </font>
    <font>
      <sz val="14"/>
      <name val="Arial"/>
      <family val="2"/>
    </font>
    <font>
      <sz val="26"/>
      <color indexed="10"/>
      <name val="Arial"/>
      <family val="2"/>
    </font>
    <font>
      <sz val="13"/>
      <name val="Arial"/>
      <family val="2"/>
    </font>
    <font>
      <sz val="10"/>
      <color indexed="9"/>
      <name val="Arial"/>
      <family val="2"/>
    </font>
    <font>
      <b/>
      <i/>
      <sz val="12"/>
      <name val="Times New Roman"/>
      <family val="1"/>
    </font>
    <font>
      <b/>
      <sz val="8"/>
      <name val="Arial"/>
      <family val="2"/>
    </font>
    <font>
      <b/>
      <sz val="16"/>
      <name val="Arial"/>
      <family val="2"/>
    </font>
    <font>
      <b/>
      <u val="single"/>
      <sz val="12"/>
      <color indexed="10"/>
      <name val="Arial"/>
      <family val="2"/>
    </font>
    <font>
      <u val="single"/>
      <sz val="12"/>
      <color indexed="10"/>
      <name val="Arial"/>
      <family val="2"/>
    </font>
    <font>
      <b/>
      <u val="single"/>
      <sz val="14"/>
      <name val="Arial"/>
      <family val="2"/>
    </font>
    <font>
      <b/>
      <u val="single"/>
      <sz val="12"/>
      <name val="Arial"/>
      <family val="2"/>
    </font>
    <font>
      <b/>
      <u val="single"/>
      <sz val="10"/>
      <name val="Arial"/>
      <family val="2"/>
    </font>
    <font>
      <sz val="10"/>
      <color indexed="8"/>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1"/>
      <color indexed="9"/>
      <name val="Calibri"/>
      <family val="2"/>
    </font>
    <font>
      <sz val="11"/>
      <color indexed="31"/>
      <name val="Calibri"/>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rgb="FFFFFFFF"/>
      <name val="Calibri"/>
      <family val="2"/>
    </font>
    <font>
      <sz val="11"/>
      <color theme="3" tint="0.7999799847602844"/>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7A7A7A"/>
        <bgColor indexed="64"/>
      </patternFill>
    </fill>
    <fill>
      <patternFill patternType="solid">
        <fgColor rgb="FFF8F8FF"/>
        <bgColor indexed="64"/>
      </patternFill>
    </fill>
    <fill>
      <patternFill patternType="solid">
        <fgColor indexed="4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medium"/>
      <bottom style="mediu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style="medium"/>
      <top style="medium"/>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2" fillId="0" borderId="0" applyNumberFormat="0" applyFill="0" applyBorder="0" applyAlignment="0" applyProtection="0"/>
    <xf numFmtId="0" fontId="3"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4"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0" borderId="0">
      <alignment/>
      <protection/>
    </xf>
    <xf numFmtId="0" fontId="57"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493">
    <xf numFmtId="0" fontId="0" fillId="0" borderId="0" xfId="0" applyAlignment="1">
      <alignment/>
    </xf>
    <xf numFmtId="0" fontId="0" fillId="0" borderId="10" xfId="0" applyBorder="1" applyAlignment="1">
      <alignment/>
    </xf>
    <xf numFmtId="0" fontId="5" fillId="0" borderId="0" xfId="0" applyFont="1" applyAlignment="1">
      <alignment/>
    </xf>
    <xf numFmtId="0" fontId="0" fillId="33" borderId="10" xfId="0" applyFont="1" applyFill="1" applyBorder="1" applyAlignment="1">
      <alignment horizontal="center"/>
    </xf>
    <xf numFmtId="0" fontId="0" fillId="33" borderId="11" xfId="0" applyFont="1" applyFill="1" applyBorder="1" applyAlignment="1">
      <alignment/>
    </xf>
    <xf numFmtId="0" fontId="0" fillId="33" borderId="11" xfId="0" applyFont="1" applyFill="1" applyBorder="1" applyAlignment="1">
      <alignment horizontal="center"/>
    </xf>
    <xf numFmtId="0" fontId="0" fillId="33" borderId="12" xfId="0" applyFont="1" applyFill="1" applyBorder="1" applyAlignment="1">
      <alignment/>
    </xf>
    <xf numFmtId="0" fontId="0" fillId="33" borderId="13" xfId="0" applyFont="1" applyFill="1" applyBorder="1" applyAlignment="1">
      <alignment/>
    </xf>
    <xf numFmtId="49" fontId="0" fillId="0" borderId="0" xfId="0" applyNumberFormat="1" applyAlignment="1">
      <alignment/>
    </xf>
    <xf numFmtId="0" fontId="0" fillId="0" borderId="0" xfId="0" applyAlignment="1">
      <alignment horizontal="left" vertical="top" wrapText="1"/>
    </xf>
    <xf numFmtId="0" fontId="0" fillId="0" borderId="11" xfId="0" applyFont="1" applyFill="1" applyBorder="1" applyAlignment="1">
      <alignment/>
    </xf>
    <xf numFmtId="0" fontId="0" fillId="0" borderId="11" xfId="0" applyFill="1" applyBorder="1" applyAlignment="1">
      <alignment/>
    </xf>
    <xf numFmtId="0" fontId="0" fillId="0" borderId="10" xfId="0" applyBorder="1" applyAlignment="1">
      <alignment horizontal="center"/>
    </xf>
    <xf numFmtId="0" fontId="1" fillId="34" borderId="10" xfId="0" applyFont="1" applyFill="1" applyBorder="1" applyAlignment="1">
      <alignment wrapText="1"/>
    </xf>
    <xf numFmtId="0" fontId="1" fillId="34" borderId="10" xfId="0" applyFont="1" applyFill="1" applyBorder="1" applyAlignment="1">
      <alignment horizontal="left" vertical="top" wrapText="1"/>
    </xf>
    <xf numFmtId="0" fontId="0" fillId="0" borderId="10" xfId="0" applyBorder="1" applyAlignment="1">
      <alignment horizontal="left" indent="2"/>
    </xf>
    <xf numFmtId="0" fontId="12" fillId="0" borderId="14" xfId="0" applyFont="1" applyBorder="1" applyAlignment="1">
      <alignment horizontal="center" wrapText="1"/>
    </xf>
    <xf numFmtId="0" fontId="13" fillId="0" borderId="14" xfId="0" applyFont="1" applyBorder="1" applyAlignment="1">
      <alignment horizontal="center" wrapText="1"/>
    </xf>
    <xf numFmtId="0" fontId="9" fillId="0" borderId="14" xfId="0" applyFont="1" applyBorder="1" applyAlignment="1">
      <alignment horizontal="center" wrapText="1"/>
    </xf>
    <xf numFmtId="0" fontId="13" fillId="0" borderId="15" xfId="0" applyFont="1" applyBorder="1" applyAlignment="1">
      <alignment horizontal="center" wrapText="1"/>
    </xf>
    <xf numFmtId="0" fontId="13" fillId="0" borderId="16" xfId="0" applyFont="1" applyBorder="1" applyAlignment="1">
      <alignment horizontal="center" wrapText="1"/>
    </xf>
    <xf numFmtId="0" fontId="11" fillId="0" borderId="17" xfId="0" applyFont="1" applyFill="1" applyBorder="1" applyAlignment="1">
      <alignment wrapText="1"/>
    </xf>
    <xf numFmtId="0" fontId="17" fillId="0" borderId="14" xfId="0" applyFont="1" applyFill="1" applyBorder="1" applyAlignment="1">
      <alignment wrapText="1"/>
    </xf>
    <xf numFmtId="0" fontId="18" fillId="0" borderId="14" xfId="0" applyFont="1" applyFill="1" applyBorder="1" applyAlignment="1">
      <alignment horizontal="right" wrapText="1"/>
    </xf>
    <xf numFmtId="0" fontId="11" fillId="0" borderId="0" xfId="0" applyFont="1" applyAlignment="1">
      <alignment horizontal="center"/>
    </xf>
    <xf numFmtId="0" fontId="8" fillId="0" borderId="0" xfId="0" applyFont="1" applyAlignment="1">
      <alignment horizontal="left"/>
    </xf>
    <xf numFmtId="0" fontId="6" fillId="0" borderId="14" xfId="0" applyFont="1" applyBorder="1" applyAlignment="1">
      <alignment horizontal="center" wrapText="1"/>
    </xf>
    <xf numFmtId="0" fontId="6" fillId="0" borderId="17" xfId="0" applyFont="1" applyBorder="1" applyAlignment="1">
      <alignment horizontal="center" wrapText="1"/>
    </xf>
    <xf numFmtId="0" fontId="6" fillId="0" borderId="16" xfId="0" applyFont="1" applyBorder="1" applyAlignment="1">
      <alignment horizontal="center" wrapText="1"/>
    </xf>
    <xf numFmtId="0" fontId="13" fillId="0" borderId="17" xfId="0" applyFont="1" applyBorder="1" applyAlignment="1">
      <alignment horizontal="center" wrapText="1"/>
    </xf>
    <xf numFmtId="0" fontId="11" fillId="0" borderId="17" xfId="0" applyFont="1" applyFill="1" applyBorder="1" applyAlignment="1">
      <alignment horizontal="center" wrapText="1"/>
    </xf>
    <xf numFmtId="0" fontId="11" fillId="0" borderId="0" xfId="0" applyFont="1" applyAlignment="1">
      <alignment/>
    </xf>
    <xf numFmtId="0" fontId="19" fillId="0" borderId="0" xfId="0" applyFont="1" applyAlignment="1">
      <alignment/>
    </xf>
    <xf numFmtId="0" fontId="6" fillId="0" borderId="0" xfId="0" applyFont="1" applyAlignment="1">
      <alignment horizontal="left" vertical="top" wrapText="1"/>
    </xf>
    <xf numFmtId="0" fontId="20" fillId="0" borderId="0" xfId="0" applyFont="1" applyAlignment="1">
      <alignment/>
    </xf>
    <xf numFmtId="0" fontId="11" fillId="0" borderId="0" xfId="0" applyFont="1" applyAlignment="1">
      <alignment horizontal="left" vertical="top" wrapText="1"/>
    </xf>
    <xf numFmtId="0" fontId="11" fillId="0" borderId="0" xfId="0" applyFont="1" applyAlignment="1">
      <alignment vertical="top" wrapText="1"/>
    </xf>
    <xf numFmtId="0" fontId="8" fillId="0" borderId="0" xfId="0" applyFont="1" applyAlignment="1">
      <alignment/>
    </xf>
    <xf numFmtId="0" fontId="6" fillId="0" borderId="18" xfId="0" applyFont="1" applyBorder="1" applyAlignment="1">
      <alignment horizontal="center" wrapText="1"/>
    </xf>
    <xf numFmtId="49" fontId="15" fillId="0" borderId="14" xfId="0" applyNumberFormat="1" applyFont="1" applyBorder="1" applyAlignment="1" quotePrefix="1">
      <alignment horizontal="center" wrapText="1"/>
    </xf>
    <xf numFmtId="0" fontId="14" fillId="0" borderId="16" xfId="0" applyFont="1" applyBorder="1" applyAlignment="1" quotePrefix="1">
      <alignment horizontal="center" wrapText="1"/>
    </xf>
    <xf numFmtId="0" fontId="14" fillId="0" borderId="14" xfId="0" applyFont="1" applyBorder="1" applyAlignment="1" quotePrefix="1">
      <alignment horizontal="center" wrapText="1"/>
    </xf>
    <xf numFmtId="0" fontId="6" fillId="0" borderId="19" xfId="0" applyFont="1" applyBorder="1" applyAlignment="1">
      <alignment horizontal="center" wrapText="1"/>
    </xf>
    <xf numFmtId="0" fontId="13" fillId="0" borderId="20" xfId="0" applyFont="1" applyBorder="1" applyAlignment="1">
      <alignment horizontal="center" wrapText="1"/>
    </xf>
    <xf numFmtId="0" fontId="9" fillId="0" borderId="20" xfId="0" applyFont="1" applyBorder="1" applyAlignment="1">
      <alignment horizontal="center" wrapText="1"/>
    </xf>
    <xf numFmtId="0" fontId="18" fillId="0" borderId="20" xfId="0" applyFont="1" applyFill="1" applyBorder="1" applyAlignment="1">
      <alignment horizontal="right" wrapText="1"/>
    </xf>
    <xf numFmtId="0" fontId="18" fillId="0" borderId="17" xfId="0" applyFont="1" applyFill="1" applyBorder="1" applyAlignment="1">
      <alignment horizontal="right" wrapText="1"/>
    </xf>
    <xf numFmtId="0" fontId="9" fillId="0" borderId="16" xfId="0" applyFont="1" applyBorder="1" applyAlignment="1">
      <alignment horizontal="center" wrapText="1"/>
    </xf>
    <xf numFmtId="0" fontId="6" fillId="0" borderId="20" xfId="0" applyFont="1" applyBorder="1" applyAlignment="1">
      <alignment horizontal="center" vertical="center" wrapText="1"/>
    </xf>
    <xf numFmtId="49" fontId="15" fillId="0" borderId="20" xfId="0" applyNumberFormat="1" applyFont="1" applyBorder="1" applyAlignment="1" quotePrefix="1">
      <alignment horizontal="center" wrapText="1"/>
    </xf>
    <xf numFmtId="0" fontId="1" fillId="34" borderId="10" xfId="0" applyFont="1" applyFill="1" applyBorder="1" applyAlignment="1">
      <alignment horizontal="left" vertical="center" wrapText="1"/>
    </xf>
    <xf numFmtId="0" fontId="2" fillId="0" borderId="0" xfId="0" applyFont="1" applyAlignment="1">
      <alignment/>
    </xf>
    <xf numFmtId="0" fontId="0" fillId="0" borderId="0" xfId="0" applyFont="1" applyAlignment="1">
      <alignment/>
    </xf>
    <xf numFmtId="0" fontId="0" fillId="0" borderId="0" xfId="0" applyBorder="1" applyAlignment="1">
      <alignment/>
    </xf>
    <xf numFmtId="0" fontId="0" fillId="0" borderId="0" xfId="0" applyFont="1" applyAlignment="1">
      <alignment horizontal="left" vertical="top" wrapText="1"/>
    </xf>
    <xf numFmtId="0" fontId="0" fillId="0" borderId="0" xfId="0" applyFont="1" applyAlignment="1">
      <alignment horizontal="left" indent="2"/>
    </xf>
    <xf numFmtId="0" fontId="0" fillId="0" borderId="0" xfId="0" applyFont="1" applyAlignment="1">
      <alignment horizontal="left" vertical="top"/>
    </xf>
    <xf numFmtId="0" fontId="0" fillId="0" borderId="0" xfId="0" applyFont="1" applyAlignment="1">
      <alignment/>
    </xf>
    <xf numFmtId="0" fontId="0" fillId="0" borderId="0" xfId="0" applyFont="1" applyAlignment="1">
      <alignment vertical="top" wrapText="1"/>
    </xf>
    <xf numFmtId="0" fontId="2" fillId="0" borderId="0" xfId="0" applyFont="1" applyAlignment="1">
      <alignment vertical="top" wrapText="1"/>
    </xf>
    <xf numFmtId="0" fontId="23" fillId="0" borderId="0" xfId="0" applyFont="1" applyAlignment="1">
      <alignment vertical="center"/>
    </xf>
    <xf numFmtId="0" fontId="4" fillId="0" borderId="0" xfId="55" applyFont="1" applyBorder="1" applyAlignment="1" applyProtection="1">
      <alignment/>
      <protection/>
    </xf>
    <xf numFmtId="0" fontId="0" fillId="0" borderId="0" xfId="0" applyAlignment="1">
      <alignment vertical="top" wrapText="1"/>
    </xf>
    <xf numFmtId="0" fontId="4" fillId="0" borderId="0" xfId="55" applyAlignment="1" applyProtection="1">
      <alignment horizontal="left" vertical="center"/>
      <protection/>
    </xf>
    <xf numFmtId="0" fontId="0" fillId="0" borderId="0" xfId="0" applyFont="1" applyAlignment="1">
      <alignment vertical="top" wrapText="1"/>
    </xf>
    <xf numFmtId="0" fontId="23" fillId="0" borderId="0" xfId="0" applyFont="1" applyAlignment="1">
      <alignment vertical="top" wrapText="1"/>
    </xf>
    <xf numFmtId="0" fontId="4" fillId="0" borderId="0" xfId="55" applyAlignment="1" applyProtection="1">
      <alignment/>
      <protection/>
    </xf>
    <xf numFmtId="0" fontId="4" fillId="0" borderId="0" xfId="55" applyAlignment="1" applyProtection="1">
      <alignment horizontal="left" vertical="top"/>
      <protection/>
    </xf>
    <xf numFmtId="0" fontId="6" fillId="0" borderId="21" xfId="0" applyFont="1" applyBorder="1" applyAlignment="1">
      <alignment horizontal="center" vertical="center" wrapText="1"/>
    </xf>
    <xf numFmtId="0" fontId="9" fillId="0" borderId="17" xfId="0" applyFont="1" applyBorder="1" applyAlignment="1">
      <alignment horizontal="left" vertical="center" wrapText="1"/>
    </xf>
    <xf numFmtId="0" fontId="6" fillId="0" borderId="17" xfId="0" applyFont="1" applyBorder="1" applyAlignment="1">
      <alignment horizontal="left" vertical="center" wrapText="1"/>
    </xf>
    <xf numFmtId="0" fontId="25" fillId="0" borderId="0" xfId="0" applyFont="1" applyAlignment="1">
      <alignment/>
    </xf>
    <xf numFmtId="14" fontId="0" fillId="0" borderId="0" xfId="0" applyNumberFormat="1" applyAlignment="1">
      <alignment horizontal="left"/>
    </xf>
    <xf numFmtId="14" fontId="0" fillId="0" borderId="0" xfId="0" applyNumberFormat="1" applyAlignment="1">
      <alignment/>
    </xf>
    <xf numFmtId="0" fontId="0" fillId="0" borderId="0" xfId="0" applyAlignment="1">
      <alignment horizontal="left" vertical="center"/>
    </xf>
    <xf numFmtId="0" fontId="0" fillId="0" borderId="10" xfId="0" applyBorder="1" applyAlignment="1">
      <alignment horizontal="left" vertical="center"/>
    </xf>
    <xf numFmtId="0" fontId="0" fillId="0" borderId="10" xfId="0" applyBorder="1" applyAlignment="1">
      <alignment horizontal="left" vertical="center" wrapText="1"/>
    </xf>
    <xf numFmtId="0" fontId="0" fillId="0" borderId="22" xfId="0" applyBorder="1" applyAlignment="1">
      <alignment horizontal="left" vertical="center"/>
    </xf>
    <xf numFmtId="0" fontId="0" fillId="0" borderId="22" xfId="0" applyBorder="1" applyAlignment="1">
      <alignment vertical="center"/>
    </xf>
    <xf numFmtId="0" fontId="5" fillId="0" borderId="0" xfId="0" applyFont="1" applyAlignment="1">
      <alignment vertical="center"/>
    </xf>
    <xf numFmtId="0" fontId="0" fillId="0" borderId="0" xfId="0" applyAlignment="1">
      <alignment vertical="top"/>
    </xf>
    <xf numFmtId="0" fontId="18" fillId="0" borderId="16" xfId="0" applyFont="1" applyFill="1" applyBorder="1" applyAlignment="1">
      <alignment horizontal="right" wrapText="1"/>
    </xf>
    <xf numFmtId="0" fontId="6" fillId="0" borderId="17" xfId="0" applyFont="1" applyBorder="1" applyAlignment="1">
      <alignment horizontal="center" vertical="center" wrapText="1"/>
    </xf>
    <xf numFmtId="0" fontId="0" fillId="35" borderId="10" xfId="0" applyFont="1" applyFill="1" applyBorder="1" applyAlignment="1">
      <alignment/>
    </xf>
    <xf numFmtId="0" fontId="0" fillId="35" borderId="10" xfId="0" applyFont="1" applyFill="1" applyBorder="1" applyAlignment="1">
      <alignment wrapText="1"/>
    </xf>
    <xf numFmtId="0" fontId="0" fillId="35" borderId="10" xfId="0" applyFont="1" applyFill="1" applyBorder="1" applyAlignment="1" applyProtection="1">
      <alignment horizontal="left" vertical="center" wrapText="1"/>
      <protection/>
    </xf>
    <xf numFmtId="0" fontId="0" fillId="0" borderId="0" xfId="0" applyAlignment="1">
      <alignment horizontal="center"/>
    </xf>
    <xf numFmtId="0" fontId="18" fillId="0" borderId="19" xfId="0" applyFont="1" applyFill="1" applyBorder="1" applyAlignment="1">
      <alignment wrapText="1"/>
    </xf>
    <xf numFmtId="0" fontId="9" fillId="0" borderId="20" xfId="0" applyFont="1" applyBorder="1" applyAlignment="1">
      <alignment wrapText="1"/>
    </xf>
    <xf numFmtId="0" fontId="11" fillId="0" borderId="20" xfId="0" applyFont="1" applyFill="1" applyBorder="1" applyAlignment="1">
      <alignment horizontal="center" wrapText="1"/>
    </xf>
    <xf numFmtId="0" fontId="14" fillId="0" borderId="20" xfId="0" applyFont="1" applyBorder="1" applyAlignment="1" quotePrefix="1">
      <alignment horizontal="center" wrapText="1"/>
    </xf>
    <xf numFmtId="0" fontId="12" fillId="0" borderId="20" xfId="0" applyFont="1" applyBorder="1" applyAlignment="1">
      <alignment horizontal="center" wrapText="1"/>
    </xf>
    <xf numFmtId="0" fontId="14" fillId="0" borderId="20" xfId="0" applyFont="1" applyBorder="1" applyAlignment="1" quotePrefix="1">
      <alignment horizontal="center" vertical="center" wrapText="1"/>
    </xf>
    <xf numFmtId="0" fontId="17" fillId="0" borderId="20" xfId="0" applyFont="1" applyFill="1" applyBorder="1" applyAlignment="1">
      <alignment wrapText="1"/>
    </xf>
    <xf numFmtId="0" fontId="18" fillId="0" borderId="20" xfId="0" applyFont="1" applyFill="1" applyBorder="1" applyAlignment="1">
      <alignment wrapText="1"/>
    </xf>
    <xf numFmtId="0" fontId="9" fillId="0" borderId="20" xfId="0" applyFont="1" applyBorder="1" applyAlignment="1">
      <alignment horizontal="left" vertical="center" wrapText="1"/>
    </xf>
    <xf numFmtId="0" fontId="6" fillId="0" borderId="20" xfId="0" applyFont="1" applyBorder="1" applyAlignment="1">
      <alignment horizontal="left" vertical="center" wrapText="1"/>
    </xf>
    <xf numFmtId="0" fontId="6" fillId="0" borderId="20" xfId="0" applyFont="1" applyBorder="1" applyAlignment="1">
      <alignment horizontal="center" wrapText="1"/>
    </xf>
    <xf numFmtId="0" fontId="6" fillId="0" borderId="19" xfId="0" applyFont="1" applyBorder="1" applyAlignment="1">
      <alignment horizontal="center" vertical="center" wrapText="1"/>
    </xf>
    <xf numFmtId="0" fontId="0" fillId="0" borderId="20" xfId="0" applyBorder="1" applyAlignment="1">
      <alignment/>
    </xf>
    <xf numFmtId="0" fontId="6" fillId="0" borderId="17" xfId="0" applyFont="1" applyFill="1" applyBorder="1" applyAlignment="1">
      <alignment horizontal="center" vertical="center" wrapText="1"/>
    </xf>
    <xf numFmtId="1" fontId="2" fillId="34" borderId="10" xfId="0" applyNumberFormat="1" applyFont="1" applyFill="1" applyBorder="1" applyAlignment="1" applyProtection="1">
      <alignment horizontal="center" vertical="top" wrapText="1"/>
      <protection/>
    </xf>
    <xf numFmtId="174" fontId="2" fillId="34" borderId="10" xfId="0" applyNumberFormat="1" applyFont="1" applyFill="1" applyBorder="1" applyAlignment="1" applyProtection="1">
      <alignment horizontal="right"/>
      <protection/>
    </xf>
    <xf numFmtId="2" fontId="2" fillId="34" borderId="10" xfId="0" applyNumberFormat="1" applyFont="1" applyFill="1" applyBorder="1" applyAlignment="1" applyProtection="1">
      <alignment horizontal="right"/>
      <protection/>
    </xf>
    <xf numFmtId="42" fontId="0" fillId="34" borderId="13" xfId="42" applyNumberFormat="1" applyFont="1" applyFill="1" applyBorder="1" applyAlignment="1" applyProtection="1">
      <alignment horizontal="center" vertical="center"/>
      <protection/>
    </xf>
    <xf numFmtId="167" fontId="0" fillId="34" borderId="22" xfId="45" applyNumberFormat="1" applyFont="1" applyFill="1" applyBorder="1" applyAlignment="1" applyProtection="1">
      <alignment horizontal="center" vertical="center"/>
      <protection/>
    </xf>
    <xf numFmtId="43" fontId="0" fillId="34" borderId="22" xfId="63" applyNumberFormat="1" applyFont="1" applyFill="1" applyBorder="1" applyAlignment="1" applyProtection="1">
      <alignment horizontal="center" vertical="center"/>
      <protection/>
    </xf>
    <xf numFmtId="167" fontId="0" fillId="34" borderId="23" xfId="45" applyNumberFormat="1" applyFont="1" applyFill="1" applyBorder="1" applyAlignment="1" applyProtection="1">
      <alignment horizontal="center" vertical="center"/>
      <protection/>
    </xf>
    <xf numFmtId="43" fontId="0" fillId="34" borderId="23" xfId="45" applyNumberFormat="1" applyFont="1" applyFill="1" applyBorder="1" applyAlignment="1" applyProtection="1">
      <alignment horizontal="center" vertical="center"/>
      <protection/>
    </xf>
    <xf numFmtId="167" fontId="0" fillId="34" borderId="22" xfId="45" applyNumberFormat="1" applyFont="1" applyFill="1" applyBorder="1" applyAlignment="1" applyProtection="1">
      <alignment horizontal="center" vertical="center" wrapText="1"/>
      <protection/>
    </xf>
    <xf numFmtId="43" fontId="0" fillId="34" borderId="22" xfId="45" applyNumberFormat="1" applyFont="1" applyFill="1" applyBorder="1" applyAlignment="1" applyProtection="1">
      <alignment horizontal="center" vertical="center"/>
      <protection/>
    </xf>
    <xf numFmtId="167" fontId="0" fillId="34" borderId="24" xfId="45" applyNumberFormat="1" applyFont="1" applyFill="1" applyBorder="1" applyAlignment="1" applyProtection="1">
      <alignment horizontal="center" vertical="center"/>
      <protection/>
    </xf>
    <xf numFmtId="43" fontId="0" fillId="34" borderId="24" xfId="45" applyNumberFormat="1" applyFont="1" applyFill="1" applyBorder="1" applyAlignment="1" applyProtection="1">
      <alignment horizontal="center" vertical="center"/>
      <protection/>
    </xf>
    <xf numFmtId="0" fontId="0" fillId="34" borderId="24" xfId="0" applyFont="1" applyFill="1" applyBorder="1" applyAlignment="1" applyProtection="1">
      <alignment vertical="center" wrapText="1"/>
      <protection/>
    </xf>
    <xf numFmtId="167" fontId="2" fillId="34" borderId="23" xfId="45" applyNumberFormat="1" applyFont="1" applyFill="1" applyBorder="1" applyAlignment="1" applyProtection="1">
      <alignment horizontal="center" vertical="center"/>
      <protection/>
    </xf>
    <xf numFmtId="43" fontId="2" fillId="35" borderId="22" xfId="0" applyNumberFormat="1" applyFont="1" applyFill="1" applyBorder="1" applyAlignment="1" applyProtection="1">
      <alignment horizontal="left" vertical="center"/>
      <protection locked="0"/>
    </xf>
    <xf numFmtId="41" fontId="0" fillId="35" borderId="10" xfId="42" applyNumberFormat="1" applyFont="1" applyFill="1" applyBorder="1" applyAlignment="1" applyProtection="1">
      <alignment horizontal="left" vertical="center"/>
      <protection locked="0"/>
    </xf>
    <xf numFmtId="182" fontId="2" fillId="35" borderId="25" xfId="0" applyNumberFormat="1" applyFont="1" applyFill="1" applyBorder="1" applyAlignment="1" applyProtection="1">
      <alignment horizontal="center" vertical="center"/>
      <protection locked="0"/>
    </xf>
    <xf numFmtId="182" fontId="2" fillId="35" borderId="26" xfId="0" applyNumberFormat="1" applyFont="1" applyFill="1" applyBorder="1" applyAlignment="1" applyProtection="1">
      <alignment horizontal="center" vertical="center"/>
      <protection locked="0"/>
    </xf>
    <xf numFmtId="182" fontId="2" fillId="0" borderId="26" xfId="0" applyNumberFormat="1" applyFont="1" applyFill="1" applyBorder="1" applyAlignment="1" applyProtection="1">
      <alignment horizontal="center" vertical="center"/>
      <protection locked="0"/>
    </xf>
    <xf numFmtId="9" fontId="0" fillId="35" borderId="0" xfId="63" applyFont="1" applyFill="1" applyBorder="1" applyAlignment="1" applyProtection="1">
      <alignment vertical="top" wrapText="1"/>
      <protection locked="0"/>
    </xf>
    <xf numFmtId="0" fontId="0" fillId="35" borderId="0" xfId="0" applyFont="1" applyFill="1" applyBorder="1" applyAlignment="1" applyProtection="1">
      <alignment vertical="top" wrapText="1"/>
      <protection locked="0"/>
    </xf>
    <xf numFmtId="41" fontId="0" fillId="35" borderId="0" xfId="63" applyNumberFormat="1" applyFont="1" applyFill="1" applyBorder="1" applyAlignment="1" applyProtection="1">
      <alignment horizontal="left" vertical="center" wrapText="1"/>
      <protection locked="0"/>
    </xf>
    <xf numFmtId="14" fontId="0" fillId="34" borderId="27" xfId="0" applyNumberFormat="1" applyFont="1" applyFill="1" applyBorder="1" applyAlignment="1" applyProtection="1">
      <alignment horizontal="left"/>
      <protection locked="0"/>
    </xf>
    <xf numFmtId="14" fontId="0" fillId="34" borderId="27" xfId="0" applyNumberFormat="1" applyFont="1" applyFill="1" applyBorder="1" applyAlignment="1" applyProtection="1">
      <alignment/>
      <protection locked="0"/>
    </xf>
    <xf numFmtId="0" fontId="0" fillId="34" borderId="27" xfId="0" applyFont="1" applyFill="1" applyBorder="1" applyAlignment="1" applyProtection="1">
      <alignment/>
      <protection locked="0"/>
    </xf>
    <xf numFmtId="0" fontId="0" fillId="34" borderId="27" xfId="0" applyFont="1" applyFill="1" applyBorder="1" applyAlignment="1" applyProtection="1">
      <alignment/>
      <protection locked="0"/>
    </xf>
    <xf numFmtId="207" fontId="0" fillId="34" borderId="25" xfId="0" applyNumberFormat="1" applyFont="1" applyFill="1" applyBorder="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protection locked="0"/>
    </xf>
    <xf numFmtId="0" fontId="22" fillId="34" borderId="28" xfId="0" applyFont="1" applyFill="1" applyBorder="1" applyAlignment="1" applyProtection="1">
      <alignment horizontal="left" vertical="center"/>
      <protection locked="0"/>
    </xf>
    <xf numFmtId="0" fontId="22" fillId="34" borderId="29" xfId="0" applyFont="1" applyFill="1" applyBorder="1" applyAlignment="1" applyProtection="1">
      <alignment horizontal="left" vertical="center"/>
      <protection locked="0"/>
    </xf>
    <xf numFmtId="0" fontId="0" fillId="34" borderId="0" xfId="0" applyFont="1" applyFill="1" applyBorder="1" applyAlignment="1" applyProtection="1">
      <alignment/>
      <protection locked="0"/>
    </xf>
    <xf numFmtId="0" fontId="0" fillId="34" borderId="0" xfId="0" applyFont="1" applyFill="1" applyBorder="1" applyAlignment="1" applyProtection="1">
      <alignment horizontal="right" vertical="center"/>
      <protection locked="0"/>
    </xf>
    <xf numFmtId="205" fontId="0" fillId="34" borderId="26" xfId="0" applyNumberFormat="1" applyFont="1" applyFill="1" applyBorder="1" applyAlignment="1" applyProtection="1">
      <alignment horizontal="left" vertical="center"/>
      <protection locked="0"/>
    </xf>
    <xf numFmtId="0" fontId="0" fillId="34" borderId="23" xfId="0" applyFont="1" applyFill="1" applyBorder="1" applyAlignment="1" applyProtection="1">
      <alignment horizontal="left" vertical="center"/>
      <protection locked="0"/>
    </xf>
    <xf numFmtId="0" fontId="0" fillId="34" borderId="28" xfId="0" applyFont="1" applyFill="1" applyBorder="1" applyAlignment="1" applyProtection="1">
      <alignment/>
      <protection locked="0"/>
    </xf>
    <xf numFmtId="0" fontId="0" fillId="34" borderId="10" xfId="0" applyFont="1" applyFill="1" applyBorder="1" applyAlignment="1" applyProtection="1">
      <alignment horizontal="left" vertical="center"/>
      <protection locked="0"/>
    </xf>
    <xf numFmtId="0" fontId="2" fillId="34" borderId="0" xfId="0" applyFont="1" applyFill="1" applyBorder="1" applyAlignment="1" applyProtection="1">
      <alignment/>
      <protection locked="0"/>
    </xf>
    <xf numFmtId="0" fontId="2" fillId="34" borderId="26" xfId="0" applyFont="1" applyFill="1" applyBorder="1" applyAlignment="1" applyProtection="1">
      <alignment/>
      <protection locked="0"/>
    </xf>
    <xf numFmtId="0" fontId="2" fillId="34" borderId="11" xfId="0" applyFont="1" applyFill="1" applyBorder="1" applyAlignment="1" applyProtection="1">
      <alignment horizontal="left" vertical="center"/>
      <protection locked="0"/>
    </xf>
    <xf numFmtId="0" fontId="2" fillId="34" borderId="0" xfId="0" applyFont="1" applyFill="1" applyBorder="1" applyAlignment="1" applyProtection="1">
      <alignment vertical="center" wrapText="1"/>
      <protection locked="0"/>
    </xf>
    <xf numFmtId="0" fontId="2" fillId="34" borderId="0" xfId="0" applyFont="1" applyFill="1" applyBorder="1" applyAlignment="1" applyProtection="1">
      <alignment horizontal="left" vertical="center"/>
      <protection locked="0"/>
    </xf>
    <xf numFmtId="0" fontId="2" fillId="34" borderId="26" xfId="0" applyFont="1" applyFill="1" applyBorder="1" applyAlignment="1" applyProtection="1">
      <alignment horizontal="left" vertical="center"/>
      <protection locked="0"/>
    </xf>
    <xf numFmtId="2" fontId="0" fillId="35" borderId="10" xfId="0" applyNumberFormat="1" applyFont="1" applyFill="1" applyBorder="1" applyAlignment="1" applyProtection="1">
      <alignment horizontal="left"/>
      <protection locked="0"/>
    </xf>
    <xf numFmtId="2" fontId="0" fillId="34" borderId="28" xfId="0" applyNumberFormat="1" applyFont="1" applyFill="1" applyBorder="1" applyAlignment="1" applyProtection="1">
      <alignment horizontal="left"/>
      <protection locked="0"/>
    </xf>
    <xf numFmtId="0" fontId="0" fillId="35" borderId="10"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3" fontId="2" fillId="34" borderId="28" xfId="0" applyNumberFormat="1" applyFont="1" applyFill="1" applyBorder="1" applyAlignment="1" applyProtection="1">
      <alignment horizontal="left"/>
      <protection locked="0"/>
    </xf>
    <xf numFmtId="2" fontId="2" fillId="34" borderId="10" xfId="0" applyNumberFormat="1" applyFont="1" applyFill="1" applyBorder="1" applyAlignment="1" applyProtection="1">
      <alignment horizontal="center"/>
      <protection locked="0"/>
    </xf>
    <xf numFmtId="0" fontId="0" fillId="34" borderId="10" xfId="0" applyFont="1" applyFill="1" applyBorder="1" applyAlignment="1" applyProtection="1">
      <alignment horizontal="center"/>
      <protection locked="0"/>
    </xf>
    <xf numFmtId="0" fontId="2" fillId="34" borderId="10" xfId="0" applyFont="1" applyFill="1" applyBorder="1" applyAlignment="1" applyProtection="1">
      <alignment horizontal="center" vertical="top" wrapText="1"/>
      <protection locked="0"/>
    </xf>
    <xf numFmtId="1" fontId="2" fillId="35" borderId="10" xfId="0" applyNumberFormat="1" applyFont="1" applyFill="1" applyBorder="1" applyAlignment="1" applyProtection="1">
      <alignment horizontal="center"/>
      <protection locked="0"/>
    </xf>
    <xf numFmtId="1" fontId="2" fillId="35" borderId="23" xfId="0" applyNumberFormat="1" applyFont="1" applyFill="1" applyBorder="1" applyAlignment="1" applyProtection="1">
      <alignment horizontal="right"/>
      <protection locked="0"/>
    </xf>
    <xf numFmtId="1" fontId="2" fillId="34" borderId="0" xfId="0" applyNumberFormat="1" applyFont="1" applyFill="1" applyBorder="1" applyAlignment="1" applyProtection="1">
      <alignment horizontal="right"/>
      <protection locked="0"/>
    </xf>
    <xf numFmtId="9" fontId="26" fillId="34" borderId="30" xfId="63" applyFont="1" applyFill="1" applyBorder="1" applyAlignment="1" applyProtection="1">
      <alignment horizontal="center" vertical="center"/>
      <protection locked="0"/>
    </xf>
    <xf numFmtId="9" fontId="26" fillId="34" borderId="31" xfId="63" applyFont="1" applyFill="1" applyBorder="1" applyAlignment="1" applyProtection="1">
      <alignment horizontal="center" vertical="center"/>
      <protection locked="0"/>
    </xf>
    <xf numFmtId="174" fontId="2" fillId="34" borderId="0" xfId="0" applyNumberFormat="1" applyFont="1" applyFill="1" applyBorder="1" applyAlignment="1" applyProtection="1">
      <alignment horizontal="right"/>
      <protection locked="0"/>
    </xf>
    <xf numFmtId="2" fontId="2" fillId="34" borderId="0" xfId="0" applyNumberFormat="1" applyFont="1" applyFill="1" applyBorder="1" applyAlignment="1" applyProtection="1">
      <alignment horizontal="right"/>
      <protection locked="0"/>
    </xf>
    <xf numFmtId="0" fontId="1" fillId="34" borderId="0" xfId="0" applyFont="1" applyFill="1" applyBorder="1" applyAlignment="1" applyProtection="1">
      <alignment horizontal="left"/>
      <protection locked="0"/>
    </xf>
    <xf numFmtId="2" fontId="1" fillId="34" borderId="0" xfId="0" applyNumberFormat="1" applyFont="1" applyFill="1" applyBorder="1" applyAlignment="1" applyProtection="1">
      <alignment horizontal="left"/>
      <protection locked="0"/>
    </xf>
    <xf numFmtId="0" fontId="0" fillId="34" borderId="13" xfId="0" applyFont="1" applyFill="1" applyBorder="1" applyAlignment="1" applyProtection="1">
      <alignment horizontal="left" vertical="center" wrapText="1"/>
      <protection locked="0"/>
    </xf>
    <xf numFmtId="0" fontId="0" fillId="34" borderId="10" xfId="0" applyFont="1" applyFill="1" applyBorder="1" applyAlignment="1" applyProtection="1">
      <alignment wrapText="1"/>
      <protection locked="0"/>
    </xf>
    <xf numFmtId="0" fontId="0" fillId="34" borderId="0" xfId="0" applyFont="1" applyFill="1" applyBorder="1" applyAlignment="1" applyProtection="1">
      <alignment wrapText="1"/>
      <protection locked="0"/>
    </xf>
    <xf numFmtId="0" fontId="0" fillId="34" borderId="0" xfId="0" applyFont="1" applyFill="1" applyAlignment="1" applyProtection="1">
      <alignment/>
      <protection locked="0"/>
    </xf>
    <xf numFmtId="0" fontId="2" fillId="35" borderId="10" xfId="0" applyFont="1" applyFill="1" applyBorder="1" applyAlignment="1" applyProtection="1">
      <alignment horizontal="left" vertical="center"/>
      <protection locked="0"/>
    </xf>
    <xf numFmtId="41" fontId="0" fillId="34" borderId="13" xfId="0" applyNumberFormat="1" applyFont="1" applyFill="1" applyBorder="1" applyAlignment="1" applyProtection="1">
      <alignment horizontal="center" vertical="center"/>
      <protection locked="0"/>
    </xf>
    <xf numFmtId="41" fontId="2" fillId="34" borderId="0" xfId="42" applyNumberFormat="1" applyFont="1" applyFill="1" applyBorder="1" applyAlignment="1" applyProtection="1">
      <alignment horizontal="left" vertical="center"/>
      <protection locked="0"/>
    </xf>
    <xf numFmtId="0" fontId="0" fillId="35" borderId="10" xfId="0" applyFont="1" applyFill="1" applyBorder="1" applyAlignment="1" applyProtection="1">
      <alignment horizontal="left" vertical="center"/>
      <protection locked="0"/>
    </xf>
    <xf numFmtId="0" fontId="0" fillId="34" borderId="10" xfId="0" applyFont="1" applyFill="1" applyBorder="1" applyAlignment="1" applyProtection="1">
      <alignment vertical="center"/>
      <protection locked="0"/>
    </xf>
    <xf numFmtId="0" fontId="0" fillId="34" borderId="13" xfId="0" applyFont="1" applyFill="1" applyBorder="1" applyAlignment="1" applyProtection="1">
      <alignment vertical="center"/>
      <protection locked="0"/>
    </xf>
    <xf numFmtId="42" fontId="2" fillId="34" borderId="0" xfId="42" applyNumberFormat="1" applyFont="1" applyFill="1" applyBorder="1" applyAlignment="1" applyProtection="1">
      <alignment horizontal="center"/>
      <protection locked="0"/>
    </xf>
    <xf numFmtId="165" fontId="2" fillId="34" borderId="0" xfId="42" applyNumberFormat="1" applyFont="1" applyFill="1" applyBorder="1" applyAlignment="1" applyProtection="1">
      <alignment horizontal="center"/>
      <protection locked="0"/>
    </xf>
    <xf numFmtId="0" fontId="0" fillId="34" borderId="32" xfId="0" applyFont="1" applyFill="1" applyBorder="1" applyAlignment="1" applyProtection="1">
      <alignment/>
      <protection locked="0"/>
    </xf>
    <xf numFmtId="0" fontId="2" fillId="34" borderId="27" xfId="0" applyFont="1" applyFill="1" applyBorder="1" applyAlignment="1" applyProtection="1">
      <alignment/>
      <protection locked="0"/>
    </xf>
    <xf numFmtId="0" fontId="0" fillId="34" borderId="30" xfId="0" applyFont="1" applyFill="1" applyBorder="1" applyAlignment="1" applyProtection="1">
      <alignment/>
      <protection locked="0"/>
    </xf>
    <xf numFmtId="0" fontId="2" fillId="34" borderId="29" xfId="0" applyFont="1" applyFill="1" applyBorder="1" applyAlignment="1" applyProtection="1">
      <alignment/>
      <protection locked="0"/>
    </xf>
    <xf numFmtId="0" fontId="2" fillId="34" borderId="31" xfId="0" applyFont="1" applyFill="1" applyBorder="1" applyAlignment="1" applyProtection="1">
      <alignment horizontal="center" vertical="center"/>
      <protection locked="0"/>
    </xf>
    <xf numFmtId="9" fontId="26" fillId="34" borderId="29" xfId="63" applyFont="1" applyFill="1" applyBorder="1" applyAlignment="1" applyProtection="1">
      <alignment horizontal="center" vertical="center"/>
      <protection locked="0"/>
    </xf>
    <xf numFmtId="0" fontId="26" fillId="34" borderId="29" xfId="0" applyFont="1" applyFill="1" applyBorder="1" applyAlignment="1" applyProtection="1">
      <alignment horizontal="center" vertical="center"/>
      <protection locked="0"/>
    </xf>
    <xf numFmtId="0" fontId="26" fillId="34" borderId="31" xfId="0" applyFont="1" applyFill="1" applyBorder="1" applyAlignment="1" applyProtection="1">
      <alignment horizontal="center" vertical="center"/>
      <protection locked="0"/>
    </xf>
    <xf numFmtId="0" fontId="26" fillId="34" borderId="29" xfId="0" applyFont="1" applyFill="1" applyBorder="1" applyAlignment="1" applyProtection="1">
      <alignment/>
      <protection locked="0"/>
    </xf>
    <xf numFmtId="0" fontId="2" fillId="34" borderId="25" xfId="0" applyFont="1" applyFill="1" applyBorder="1" applyAlignment="1" applyProtection="1">
      <alignment horizontal="center" vertical="center"/>
      <protection locked="0"/>
    </xf>
    <xf numFmtId="9" fontId="26" fillId="34" borderId="28" xfId="63" applyFont="1" applyFill="1" applyBorder="1" applyAlignment="1" applyProtection="1">
      <alignment horizontal="center" vertical="center"/>
      <protection locked="0"/>
    </xf>
    <xf numFmtId="9" fontId="26" fillId="34" borderId="26" xfId="63" applyFont="1" applyFill="1" applyBorder="1" applyAlignment="1" applyProtection="1">
      <alignment horizontal="center" vertical="center"/>
      <protection locked="0"/>
    </xf>
    <xf numFmtId="0" fontId="26" fillId="34" borderId="30" xfId="0" applyFont="1" applyFill="1" applyBorder="1" applyAlignment="1" applyProtection="1">
      <alignment horizontal="center" vertical="center"/>
      <protection locked="0"/>
    </xf>
    <xf numFmtId="0" fontId="26" fillId="34" borderId="31" xfId="0" applyFont="1" applyFill="1" applyBorder="1" applyAlignment="1" applyProtection="1">
      <alignment/>
      <protection locked="0"/>
    </xf>
    <xf numFmtId="0" fontId="2" fillId="34" borderId="26" xfId="0" applyFont="1" applyFill="1" applyBorder="1" applyAlignment="1" applyProtection="1">
      <alignment horizontal="center" vertical="center"/>
      <protection locked="0"/>
    </xf>
    <xf numFmtId="9" fontId="26" fillId="34" borderId="0" xfId="63" applyFont="1" applyFill="1" applyBorder="1" applyAlignment="1" applyProtection="1">
      <alignment horizontal="center" vertical="center"/>
      <protection locked="0"/>
    </xf>
    <xf numFmtId="0" fontId="0" fillId="34" borderId="28" xfId="0" applyFont="1" applyFill="1" applyBorder="1" applyAlignment="1" applyProtection="1">
      <alignment vertical="center"/>
      <protection locked="0"/>
    </xf>
    <xf numFmtId="0" fontId="0" fillId="34" borderId="0" xfId="0" applyFont="1" applyFill="1" applyBorder="1" applyAlignment="1" applyProtection="1">
      <alignment vertical="center" wrapText="1"/>
      <protection locked="0"/>
    </xf>
    <xf numFmtId="0" fontId="0" fillId="34" borderId="26" xfId="0" applyFont="1" applyFill="1" applyBorder="1" applyAlignment="1" applyProtection="1">
      <alignment vertical="center" wrapText="1"/>
      <protection locked="0"/>
    </xf>
    <xf numFmtId="0" fontId="26" fillId="34" borderId="0" xfId="0" applyFont="1" applyFill="1" applyBorder="1" applyAlignment="1" applyProtection="1">
      <alignment horizontal="center" vertical="center"/>
      <protection locked="0"/>
    </xf>
    <xf numFmtId="0" fontId="26" fillId="34" borderId="28" xfId="0" applyFont="1" applyFill="1" applyBorder="1" applyAlignment="1" applyProtection="1">
      <alignment horizontal="center" vertical="center"/>
      <protection locked="0"/>
    </xf>
    <xf numFmtId="0" fontId="26" fillId="34" borderId="26" xfId="0" applyFont="1" applyFill="1" applyBorder="1" applyAlignment="1" applyProtection="1">
      <alignment/>
      <protection locked="0"/>
    </xf>
    <xf numFmtId="9" fontId="0" fillId="34" borderId="29" xfId="63" applyFont="1" applyFill="1" applyBorder="1" applyAlignment="1" applyProtection="1">
      <alignment horizontal="center" vertical="center"/>
      <protection locked="0"/>
    </xf>
    <xf numFmtId="9" fontId="0" fillId="34" borderId="30" xfId="63" applyFont="1" applyFill="1" applyBorder="1" applyAlignment="1" applyProtection="1">
      <alignment horizontal="center" vertical="center"/>
      <protection locked="0"/>
    </xf>
    <xf numFmtId="9" fontId="0" fillId="34" borderId="31" xfId="63" applyFont="1" applyFill="1" applyBorder="1" applyAlignment="1" applyProtection="1">
      <alignment horizontal="center" vertical="center"/>
      <protection locked="0"/>
    </xf>
    <xf numFmtId="9" fontId="27" fillId="34" borderId="0" xfId="63" applyFont="1" applyFill="1" applyBorder="1" applyAlignment="1" applyProtection="1">
      <alignment horizontal="left" vertical="center"/>
      <protection locked="0"/>
    </xf>
    <xf numFmtId="0" fontId="2" fillId="34" borderId="0" xfId="0" applyFont="1" applyFill="1" applyBorder="1" applyAlignment="1" applyProtection="1">
      <alignment horizontal="left" vertical="center" wrapText="1"/>
      <protection locked="0"/>
    </xf>
    <xf numFmtId="167" fontId="2" fillId="34" borderId="0" xfId="45" applyNumberFormat="1" applyFont="1" applyFill="1" applyBorder="1" applyAlignment="1" applyProtection="1">
      <alignment horizontal="left" vertical="center" wrapText="1"/>
      <protection locked="0"/>
    </xf>
    <xf numFmtId="9" fontId="0" fillId="34" borderId="0" xfId="63" applyFont="1" applyFill="1" applyBorder="1" applyAlignment="1" applyProtection="1">
      <alignment horizontal="left" vertical="center"/>
      <protection locked="0"/>
    </xf>
    <xf numFmtId="9" fontId="0" fillId="34" borderId="0" xfId="63" applyFont="1" applyFill="1" applyBorder="1" applyAlignment="1" applyProtection="1">
      <alignment horizontal="center" vertical="center"/>
      <protection locked="0"/>
    </xf>
    <xf numFmtId="9" fontId="0" fillId="34" borderId="26" xfId="63" applyFont="1" applyFill="1" applyBorder="1" applyAlignment="1" applyProtection="1">
      <alignment horizontal="center" vertical="center"/>
      <protection locked="0"/>
    </xf>
    <xf numFmtId="43" fontId="2" fillId="34" borderId="0" xfId="0" applyNumberFormat="1" applyFont="1" applyFill="1" applyBorder="1" applyAlignment="1" applyProtection="1">
      <alignment horizontal="center" vertical="center"/>
      <protection locked="0"/>
    </xf>
    <xf numFmtId="167" fontId="2" fillId="34" borderId="0" xfId="45" applyNumberFormat="1" applyFont="1" applyFill="1" applyBorder="1" applyAlignment="1" applyProtection="1">
      <alignment horizontal="center" vertical="center"/>
      <protection locked="0"/>
    </xf>
    <xf numFmtId="41" fontId="0" fillId="34" borderId="0" xfId="63" applyNumberFormat="1" applyFont="1" applyFill="1" applyBorder="1" applyAlignment="1" applyProtection="1">
      <alignment horizontal="left" vertical="center" wrapText="1"/>
      <protection locked="0"/>
    </xf>
    <xf numFmtId="9" fontId="0" fillId="34" borderId="0" xfId="63" applyFont="1" applyFill="1" applyBorder="1" applyAlignment="1" applyProtection="1">
      <alignment horizontal="center" vertical="center"/>
      <protection locked="0"/>
    </xf>
    <xf numFmtId="9" fontId="0" fillId="34" borderId="26" xfId="63" applyFont="1" applyFill="1" applyBorder="1" applyAlignment="1" applyProtection="1">
      <alignment horizontal="center" vertical="center"/>
      <protection locked="0"/>
    </xf>
    <xf numFmtId="0" fontId="0" fillId="34" borderId="29" xfId="0" applyFont="1" applyFill="1" applyBorder="1" applyAlignment="1" applyProtection="1">
      <alignment/>
      <protection locked="0"/>
    </xf>
    <xf numFmtId="0" fontId="0" fillId="34" borderId="31" xfId="0" applyFont="1" applyFill="1" applyBorder="1" applyAlignment="1" applyProtection="1">
      <alignment/>
      <protection locked="0"/>
    </xf>
    <xf numFmtId="0" fontId="0" fillId="34" borderId="0" xfId="0" applyFont="1" applyFill="1" applyBorder="1" applyAlignment="1" applyProtection="1">
      <alignment horizontal="left"/>
      <protection/>
    </xf>
    <xf numFmtId="0" fontId="0" fillId="34" borderId="0" xfId="0" applyFont="1" applyFill="1" applyBorder="1" applyAlignment="1" applyProtection="1">
      <alignment/>
      <protection/>
    </xf>
    <xf numFmtId="0" fontId="30" fillId="0" borderId="0" xfId="0" applyFont="1" applyAlignment="1" applyProtection="1">
      <alignment/>
      <protection locked="0"/>
    </xf>
    <xf numFmtId="0" fontId="0" fillId="0" borderId="0" xfId="0" applyFont="1" applyAlignment="1">
      <alignment/>
    </xf>
    <xf numFmtId="0" fontId="31" fillId="0" borderId="20" xfId="0" applyFont="1" applyBorder="1" applyAlignment="1" quotePrefix="1">
      <alignment horizontal="center" wrapText="1"/>
    </xf>
    <xf numFmtId="0" fontId="31" fillId="0" borderId="20" xfId="0" applyFont="1" applyBorder="1" applyAlignment="1">
      <alignment horizontal="center" wrapText="1"/>
    </xf>
    <xf numFmtId="0" fontId="1" fillId="34" borderId="0" xfId="0" applyFont="1" applyFill="1" applyBorder="1" applyAlignment="1" applyProtection="1">
      <alignment/>
      <protection locked="0"/>
    </xf>
    <xf numFmtId="0" fontId="1" fillId="34" borderId="0" xfId="0" applyFont="1" applyFill="1" applyBorder="1" applyAlignment="1" applyProtection="1">
      <alignment/>
      <protection/>
    </xf>
    <xf numFmtId="0" fontId="32" fillId="34" borderId="0" xfId="0" applyFont="1" applyFill="1" applyBorder="1" applyAlignment="1" applyProtection="1">
      <alignment/>
      <protection locked="0"/>
    </xf>
    <xf numFmtId="0" fontId="1" fillId="34" borderId="0" xfId="0" applyFont="1" applyFill="1" applyAlignment="1" applyProtection="1">
      <alignment/>
      <protection/>
    </xf>
    <xf numFmtId="0" fontId="32" fillId="34" borderId="0" xfId="0" applyFont="1" applyFill="1" applyBorder="1" applyAlignment="1" applyProtection="1">
      <alignment/>
      <protection/>
    </xf>
    <xf numFmtId="0" fontId="2" fillId="34" borderId="26" xfId="0" applyFont="1" applyFill="1" applyBorder="1" applyAlignment="1" applyProtection="1">
      <alignment/>
      <protection/>
    </xf>
    <xf numFmtId="0" fontId="2" fillId="34" borderId="0" xfId="0" applyFont="1" applyFill="1" applyBorder="1" applyAlignment="1" applyProtection="1">
      <alignment/>
      <protection/>
    </xf>
    <xf numFmtId="0" fontId="0" fillId="35" borderId="10" xfId="0" applyFont="1" applyFill="1" applyBorder="1" applyAlignment="1" applyProtection="1">
      <alignment horizontal="left" vertical="center" wrapText="1"/>
      <protection/>
    </xf>
    <xf numFmtId="49" fontId="0" fillId="35" borderId="10" xfId="0" applyNumberFormat="1" applyFont="1" applyFill="1" applyBorder="1" applyAlignment="1" applyProtection="1">
      <alignment horizontal="left" vertical="center" wrapText="1"/>
      <protection/>
    </xf>
    <xf numFmtId="0" fontId="0" fillId="0" borderId="10" xfId="0" applyFill="1" applyBorder="1" applyAlignment="1">
      <alignment horizontal="center"/>
    </xf>
    <xf numFmtId="0" fontId="0" fillId="0" borderId="0" xfId="0" applyAlignment="1">
      <alignment wrapText="1"/>
    </xf>
    <xf numFmtId="0" fontId="0" fillId="0" borderId="0" xfId="0" applyFont="1" applyAlignment="1" applyProtection="1">
      <alignment/>
      <protection locked="0"/>
    </xf>
    <xf numFmtId="0" fontId="30" fillId="35" borderId="0" xfId="0" applyFont="1" applyFill="1" applyBorder="1" applyAlignment="1" applyProtection="1">
      <alignment/>
      <protection/>
    </xf>
    <xf numFmtId="0" fontId="33" fillId="0" borderId="0" xfId="0" applyFont="1" applyAlignment="1">
      <alignment/>
    </xf>
    <xf numFmtId="215" fontId="0" fillId="0" borderId="0" xfId="0" applyNumberFormat="1" applyAlignment="1">
      <alignment/>
    </xf>
    <xf numFmtId="0" fontId="34" fillId="0" borderId="0" xfId="0" applyFont="1" applyAlignment="1">
      <alignment/>
    </xf>
    <xf numFmtId="0" fontId="0" fillId="35" borderId="0" xfId="0" applyFont="1" applyFill="1" applyAlignment="1" applyProtection="1">
      <alignment/>
      <protection/>
    </xf>
    <xf numFmtId="0" fontId="2" fillId="35" borderId="0" xfId="0" applyFont="1" applyFill="1" applyBorder="1" applyAlignment="1" applyProtection="1">
      <alignment/>
      <protection/>
    </xf>
    <xf numFmtId="0" fontId="0" fillId="35" borderId="0" xfId="0" applyFont="1" applyFill="1" applyBorder="1" applyAlignment="1" applyProtection="1">
      <alignment horizontal="center"/>
      <protection/>
    </xf>
    <xf numFmtId="1" fontId="0" fillId="35" borderId="0" xfId="0" applyNumberFormat="1" applyFont="1" applyFill="1" applyBorder="1" applyAlignment="1" applyProtection="1">
      <alignment horizontal="right"/>
      <protection/>
    </xf>
    <xf numFmtId="0" fontId="0" fillId="35" borderId="0" xfId="0" applyFont="1" applyFill="1" applyBorder="1" applyAlignment="1" applyProtection="1">
      <alignment/>
      <protection/>
    </xf>
    <xf numFmtId="0" fontId="0" fillId="35" borderId="0" xfId="0" applyFont="1" applyFill="1" applyAlignment="1" applyProtection="1">
      <alignment/>
      <protection locked="0"/>
    </xf>
    <xf numFmtId="0" fontId="0" fillId="0" borderId="0" xfId="0" applyFont="1" applyAlignment="1" applyProtection="1">
      <alignment/>
      <protection locked="0"/>
    </xf>
    <xf numFmtId="0" fontId="2" fillId="35" borderId="0" xfId="0" applyFont="1" applyFill="1" applyAlignment="1" applyProtection="1">
      <alignment/>
      <protection/>
    </xf>
    <xf numFmtId="0" fontId="0" fillId="35" borderId="0" xfId="0" applyFont="1" applyFill="1" applyBorder="1" applyAlignment="1" applyProtection="1">
      <alignment horizontal="left" vertical="center" wrapText="1"/>
      <protection/>
    </xf>
    <xf numFmtId="0" fontId="0" fillId="35" borderId="0" xfId="0" applyFont="1" applyFill="1" applyBorder="1" applyAlignment="1" applyProtection="1">
      <alignment horizontal="right" vertical="center" wrapText="1"/>
      <protection/>
    </xf>
    <xf numFmtId="0" fontId="0" fillId="35" borderId="0" xfId="0" applyFont="1" applyFill="1" applyAlignment="1" applyProtection="1">
      <alignment horizontal="center"/>
      <protection/>
    </xf>
    <xf numFmtId="0" fontId="0" fillId="35" borderId="0" xfId="0" applyFont="1" applyFill="1" applyBorder="1" applyAlignment="1" applyProtection="1">
      <alignment/>
      <protection/>
    </xf>
    <xf numFmtId="0" fontId="0" fillId="35" borderId="0" xfId="0" applyFont="1" applyFill="1" applyBorder="1" applyAlignment="1" applyProtection="1">
      <alignment horizontal="center" vertical="center" wrapText="1"/>
      <protection/>
    </xf>
    <xf numFmtId="43" fontId="0" fillId="35" borderId="0" xfId="0" applyNumberFormat="1" applyFont="1" applyFill="1" applyBorder="1" applyAlignment="1" applyProtection="1">
      <alignment horizontal="left" vertical="center" wrapText="1"/>
      <protection/>
    </xf>
    <xf numFmtId="171" fontId="0" fillId="35" borderId="0" xfId="0" applyNumberFormat="1" applyFont="1" applyFill="1" applyBorder="1" applyAlignment="1" applyProtection="1">
      <alignment horizontal="center" vertical="center" wrapText="1"/>
      <protection/>
    </xf>
    <xf numFmtId="0" fontId="0" fillId="35" borderId="0" xfId="0" applyFont="1" applyFill="1" applyBorder="1" applyAlignment="1" applyProtection="1">
      <alignment horizontal="left" vertical="center"/>
      <protection/>
    </xf>
    <xf numFmtId="0" fontId="0" fillId="35" borderId="0" xfId="0" applyFont="1" applyFill="1" applyBorder="1" applyAlignment="1" applyProtection="1">
      <alignment horizontal="center" vertical="center"/>
      <protection/>
    </xf>
    <xf numFmtId="174" fontId="0" fillId="35" borderId="0" xfId="0" applyNumberFormat="1" applyFont="1" applyFill="1" applyAlignment="1" applyProtection="1">
      <alignment/>
      <protection/>
    </xf>
    <xf numFmtId="174" fontId="0" fillId="35" borderId="0" xfId="0" applyNumberFormat="1" applyFont="1" applyFill="1" applyBorder="1" applyAlignment="1" applyProtection="1">
      <alignment/>
      <protection/>
    </xf>
    <xf numFmtId="0" fontId="0" fillId="35" borderId="0" xfId="0" applyFont="1" applyFill="1" applyBorder="1" applyAlignment="1" applyProtection="1">
      <alignment vertical="center"/>
      <protection/>
    </xf>
    <xf numFmtId="0" fontId="36" fillId="35" borderId="0" xfId="0" applyFont="1" applyFill="1" applyBorder="1" applyAlignment="1" applyProtection="1">
      <alignment/>
      <protection/>
    </xf>
    <xf numFmtId="9" fontId="0" fillId="35" borderId="0" xfId="0" applyNumberFormat="1" applyFont="1" applyFill="1" applyBorder="1" applyAlignment="1" applyProtection="1">
      <alignment horizontal="center" vertical="center" wrapText="1"/>
      <protection/>
    </xf>
    <xf numFmtId="9" fontId="0" fillId="35" borderId="0" xfId="0" applyNumberFormat="1" applyFont="1" applyFill="1" applyBorder="1" applyAlignment="1" applyProtection="1">
      <alignment/>
      <protection/>
    </xf>
    <xf numFmtId="9" fontId="0" fillId="35" borderId="0" xfId="0" applyNumberFormat="1" applyFont="1" applyFill="1" applyBorder="1" applyAlignment="1" applyProtection="1">
      <alignment horizontal="center"/>
      <protection/>
    </xf>
    <xf numFmtId="0" fontId="0" fillId="35" borderId="0" xfId="0" applyFont="1" applyFill="1" applyBorder="1" applyAlignment="1" applyProtection="1">
      <alignment wrapText="1"/>
      <protection/>
    </xf>
    <xf numFmtId="41" fontId="0" fillId="35" borderId="0" xfId="0" applyNumberFormat="1" applyFont="1" applyFill="1" applyBorder="1" applyAlignment="1" applyProtection="1">
      <alignment wrapText="1"/>
      <protection/>
    </xf>
    <xf numFmtId="9" fontId="1" fillId="35" borderId="0" xfId="0" applyNumberFormat="1" applyFont="1" applyFill="1" applyBorder="1" applyAlignment="1" applyProtection="1">
      <alignment horizontal="center" vertical="center" wrapText="1"/>
      <protection/>
    </xf>
    <xf numFmtId="49" fontId="0" fillId="35" borderId="0" xfId="0" applyNumberFormat="1" applyFont="1" applyFill="1" applyBorder="1" applyAlignment="1" applyProtection="1">
      <alignment horizontal="left" vertical="center" wrapText="1"/>
      <protection/>
    </xf>
    <xf numFmtId="0" fontId="37" fillId="35" borderId="0" xfId="0" applyFont="1" applyFill="1" applyBorder="1" applyAlignment="1" applyProtection="1">
      <alignment horizontal="left" vertical="center" wrapText="1"/>
      <protection/>
    </xf>
    <xf numFmtId="9" fontId="1" fillId="35" borderId="0" xfId="0" applyNumberFormat="1" applyFont="1" applyFill="1" applyBorder="1" applyAlignment="1" applyProtection="1">
      <alignment horizontal="center"/>
      <protection/>
    </xf>
    <xf numFmtId="41" fontId="0" fillId="35" borderId="0" xfId="0" applyNumberFormat="1" applyFont="1" applyFill="1" applyBorder="1" applyAlignment="1" applyProtection="1">
      <alignment/>
      <protection/>
    </xf>
    <xf numFmtId="0" fontId="0" fillId="0" borderId="0" xfId="0" applyFont="1" applyAlignment="1" applyProtection="1">
      <alignment/>
      <protection/>
    </xf>
    <xf numFmtId="41" fontId="2" fillId="35" borderId="0" xfId="0" applyNumberFormat="1" applyFont="1" applyFill="1" applyBorder="1" applyAlignment="1" applyProtection="1">
      <alignment horizontal="left" vertical="top" wrapText="1"/>
      <protection/>
    </xf>
    <xf numFmtId="49" fontId="2" fillId="35" borderId="0" xfId="0" applyNumberFormat="1" applyFont="1" applyFill="1" applyBorder="1" applyAlignment="1" applyProtection="1">
      <alignment horizontal="left" vertical="top" wrapText="1"/>
      <protection/>
    </xf>
    <xf numFmtId="0" fontId="2" fillId="35" borderId="0" xfId="0" applyFont="1" applyFill="1" applyBorder="1" applyAlignment="1" applyProtection="1">
      <alignment horizontal="left" vertical="top" wrapText="1"/>
      <protection/>
    </xf>
    <xf numFmtId="43" fontId="0" fillId="35" borderId="0" xfId="63" applyNumberFormat="1" applyFont="1" applyFill="1" applyBorder="1" applyAlignment="1" applyProtection="1">
      <alignment horizontal="left" vertical="center" wrapText="1"/>
      <protection/>
    </xf>
    <xf numFmtId="186" fontId="0" fillId="35" borderId="0" xfId="0" applyNumberFormat="1" applyFont="1" applyFill="1" applyBorder="1" applyAlignment="1" applyProtection="1">
      <alignment horizontal="left" vertical="center" wrapText="1"/>
      <protection/>
    </xf>
    <xf numFmtId="176" fontId="0" fillId="35" borderId="0" xfId="0" applyNumberFormat="1" applyFont="1" applyFill="1" applyBorder="1" applyAlignment="1" applyProtection="1">
      <alignment horizontal="left" vertical="center" wrapText="1"/>
      <protection/>
    </xf>
    <xf numFmtId="209" fontId="0" fillId="35" borderId="0" xfId="63" applyNumberFormat="1" applyFont="1" applyFill="1" applyBorder="1" applyAlignment="1" applyProtection="1">
      <alignment horizontal="left" vertical="center" wrapText="1"/>
      <protection/>
    </xf>
    <xf numFmtId="41" fontId="0" fillId="35" borderId="0" xfId="0" applyNumberFormat="1" applyFont="1" applyFill="1" applyBorder="1" applyAlignment="1" applyProtection="1">
      <alignment horizontal="left" vertical="center" wrapText="1"/>
      <protection/>
    </xf>
    <xf numFmtId="0" fontId="0" fillId="36" borderId="0" xfId="0" applyFont="1" applyFill="1" applyAlignment="1" applyProtection="1">
      <alignment vertical="center"/>
      <protection/>
    </xf>
    <xf numFmtId="0" fontId="0" fillId="36" borderId="0" xfId="0" applyFont="1" applyFill="1" applyAlignment="1" applyProtection="1">
      <alignment/>
      <protection/>
    </xf>
    <xf numFmtId="0" fontId="2" fillId="36" borderId="0" xfId="0" applyFont="1" applyFill="1" applyBorder="1" applyAlignment="1" applyProtection="1">
      <alignment vertical="center"/>
      <protection/>
    </xf>
    <xf numFmtId="0" fontId="0" fillId="36" borderId="0" xfId="0" applyFont="1" applyFill="1" applyBorder="1" applyAlignment="1" applyProtection="1">
      <alignment horizontal="center" vertical="center"/>
      <protection/>
    </xf>
    <xf numFmtId="0" fontId="0" fillId="36" borderId="0" xfId="0" applyFont="1" applyFill="1" applyAlignment="1" applyProtection="1">
      <alignment horizontal="left" vertical="center"/>
      <protection/>
    </xf>
    <xf numFmtId="0" fontId="2" fillId="36" borderId="0" xfId="0" applyFont="1" applyFill="1" applyBorder="1" applyAlignment="1" applyProtection="1">
      <alignment horizontal="left" vertical="center"/>
      <protection/>
    </xf>
    <xf numFmtId="0" fontId="0" fillId="36" borderId="0" xfId="0" applyFont="1" applyFill="1" applyBorder="1" applyAlignment="1" applyProtection="1">
      <alignment vertical="center"/>
      <protection/>
    </xf>
    <xf numFmtId="0" fontId="6" fillId="36" borderId="0" xfId="0" applyFont="1" applyFill="1" applyBorder="1" applyAlignment="1" applyProtection="1">
      <alignment horizontal="left" vertical="center" wrapText="1"/>
      <protection/>
    </xf>
    <xf numFmtId="0" fontId="0" fillId="36" borderId="0" xfId="0" applyFont="1" applyFill="1" applyAlignment="1" applyProtection="1">
      <alignment horizontal="left"/>
      <protection/>
    </xf>
    <xf numFmtId="0" fontId="6" fillId="36" borderId="0" xfId="0" applyFont="1" applyFill="1" applyBorder="1" applyAlignment="1" applyProtection="1">
      <alignment horizontal="left" wrapText="1"/>
      <protection/>
    </xf>
    <xf numFmtId="0" fontId="6" fillId="36" borderId="0" xfId="0" applyFont="1" applyFill="1" applyAlignment="1" applyProtection="1">
      <alignment vertical="center"/>
      <protection/>
    </xf>
    <xf numFmtId="0" fontId="1" fillId="0" borderId="0" xfId="0" applyFont="1" applyAlignment="1">
      <alignment/>
    </xf>
    <xf numFmtId="0" fontId="23" fillId="0" borderId="0" xfId="0" applyFont="1" applyAlignment="1">
      <alignment vertical="top" wrapText="1"/>
    </xf>
    <xf numFmtId="14" fontId="0" fillId="0" borderId="0" xfId="0" applyNumberFormat="1" applyFont="1" applyAlignment="1">
      <alignment vertical="top" wrapText="1"/>
    </xf>
    <xf numFmtId="14" fontId="0" fillId="0" borderId="0" xfId="0" applyNumberFormat="1" applyFont="1" applyAlignment="1">
      <alignment wrapText="1"/>
    </xf>
    <xf numFmtId="14" fontId="0" fillId="0" borderId="0" xfId="0" applyNumberFormat="1" applyFont="1" applyAlignment="1">
      <alignment horizontal="left" wrapText="1"/>
    </xf>
    <xf numFmtId="0" fontId="0" fillId="0" borderId="0" xfId="0" applyFont="1" applyAlignment="1">
      <alignment vertical="top"/>
    </xf>
    <xf numFmtId="0" fontId="0" fillId="34" borderId="0" xfId="0" applyFill="1" applyBorder="1" applyAlignment="1" applyProtection="1">
      <alignment/>
      <protection locked="0"/>
    </xf>
    <xf numFmtId="0" fontId="0" fillId="34" borderId="26" xfId="0" applyFont="1" applyFill="1" applyBorder="1" applyAlignment="1" applyProtection="1">
      <alignment/>
      <protection locked="0"/>
    </xf>
    <xf numFmtId="2" fontId="0" fillId="35" borderId="0" xfId="0" applyNumberFormat="1" applyFont="1" applyFill="1" applyAlignment="1" applyProtection="1">
      <alignment/>
      <protection/>
    </xf>
    <xf numFmtId="166" fontId="57" fillId="0" borderId="0" xfId="60" applyNumberFormat="1">
      <alignment/>
      <protection/>
    </xf>
    <xf numFmtId="166" fontId="0" fillId="36" borderId="0" xfId="0" applyNumberFormat="1" applyFont="1" applyFill="1" applyBorder="1" applyAlignment="1" applyProtection="1">
      <alignment vertical="center"/>
      <protection/>
    </xf>
    <xf numFmtId="0" fontId="38" fillId="35" borderId="0" xfId="0" applyFont="1" applyFill="1" applyBorder="1" applyAlignment="1" applyProtection="1">
      <alignment horizontal="left" vertical="center" wrapText="1"/>
      <protection/>
    </xf>
    <xf numFmtId="9" fontId="0" fillId="35" borderId="0" xfId="64" applyFont="1" applyFill="1" applyAlignment="1" applyProtection="1">
      <alignment horizontal="center" vertical="center"/>
      <protection/>
    </xf>
    <xf numFmtId="0" fontId="2" fillId="34" borderId="0" xfId="0" applyFont="1" applyFill="1" applyBorder="1" applyAlignment="1" applyProtection="1">
      <alignment/>
      <protection locked="0"/>
    </xf>
    <xf numFmtId="0" fontId="0" fillId="0" borderId="0" xfId="0" applyFont="1" applyAlignment="1" applyProtection="1">
      <alignment horizontal="center"/>
      <protection locked="0"/>
    </xf>
    <xf numFmtId="0" fontId="0" fillId="0" borderId="0" xfId="0" applyFont="1" applyFill="1" applyAlignment="1" applyProtection="1">
      <alignment vertical="center"/>
      <protection/>
    </xf>
    <xf numFmtId="166" fontId="57" fillId="0" borderId="0" xfId="60" applyNumberFormat="1" applyFill="1">
      <alignment/>
      <protection/>
    </xf>
    <xf numFmtId="166" fontId="0" fillId="0" borderId="0" xfId="0" applyNumberFormat="1" applyFont="1" applyFill="1" applyBorder="1" applyAlignment="1" applyProtection="1">
      <alignment horizontal="center"/>
      <protection/>
    </xf>
    <xf numFmtId="0" fontId="0" fillId="36" borderId="0" xfId="0" applyFont="1" applyFill="1" applyBorder="1" applyAlignment="1" applyProtection="1">
      <alignment horizontal="center" vertical="center"/>
      <protection/>
    </xf>
    <xf numFmtId="0" fontId="17" fillId="0" borderId="0" xfId="0" applyFont="1" applyFill="1" applyBorder="1" applyAlignment="1">
      <alignment wrapText="1"/>
    </xf>
    <xf numFmtId="0" fontId="18" fillId="0" borderId="0" xfId="0" applyFont="1" applyFill="1" applyBorder="1" applyAlignment="1">
      <alignment horizontal="right" wrapText="1"/>
    </xf>
    <xf numFmtId="0" fontId="18" fillId="0" borderId="0" xfId="0" applyFont="1" applyFill="1" applyBorder="1" applyAlignment="1">
      <alignment wrapText="1"/>
    </xf>
    <xf numFmtId="0" fontId="74" fillId="37" borderId="0" xfId="0" applyFont="1" applyFill="1" applyAlignment="1">
      <alignment/>
    </xf>
    <xf numFmtId="0" fontId="75" fillId="37" borderId="0" xfId="0" applyFont="1" applyFill="1" applyAlignment="1">
      <alignment/>
    </xf>
    <xf numFmtId="0" fontId="0" fillId="0" borderId="0" xfId="0" applyFill="1" applyAlignment="1">
      <alignment horizontal="right" wrapText="1"/>
    </xf>
    <xf numFmtId="0" fontId="4" fillId="0" borderId="0" xfId="55" applyFont="1" applyFill="1" applyAlignment="1" applyProtection="1">
      <alignment wrapText="1"/>
      <protection/>
    </xf>
    <xf numFmtId="0" fontId="0" fillId="0" borderId="0" xfId="0" applyFill="1" applyAlignment="1">
      <alignment wrapText="1"/>
    </xf>
    <xf numFmtId="15" fontId="0" fillId="0" borderId="0" xfId="0" applyNumberFormat="1" applyFill="1" applyAlignment="1">
      <alignment wrapText="1"/>
    </xf>
    <xf numFmtId="0" fontId="0" fillId="0" borderId="0" xfId="0" applyFill="1" applyAlignment="1">
      <alignment/>
    </xf>
    <xf numFmtId="166" fontId="0" fillId="0" borderId="0" xfId="0" applyNumberFormat="1" applyFont="1" applyFill="1" applyBorder="1" applyAlignment="1" applyProtection="1">
      <alignment/>
      <protection/>
    </xf>
    <xf numFmtId="0" fontId="0" fillId="0" borderId="0" xfId="0" applyAlignment="1">
      <alignment horizontal="left" vertical="top" wrapText="1"/>
    </xf>
    <xf numFmtId="0" fontId="23" fillId="0" borderId="0" xfId="0" applyFont="1" applyAlignment="1">
      <alignment horizontal="left" vertical="center"/>
    </xf>
    <xf numFmtId="0" fontId="0" fillId="0" borderId="0" xfId="0" applyFont="1" applyAlignment="1">
      <alignment horizontal="left" vertical="top" wrapText="1"/>
    </xf>
    <xf numFmtId="0" fontId="21" fillId="0" borderId="0" xfId="0" applyFont="1" applyAlignment="1">
      <alignment horizontal="center" vertical="center" wrapText="1"/>
    </xf>
    <xf numFmtId="0" fontId="0" fillId="0" borderId="0" xfId="0" applyFont="1" applyAlignment="1">
      <alignment horizontal="left"/>
    </xf>
    <xf numFmtId="0" fontId="0" fillId="0" borderId="0" xfId="0" applyFont="1" applyAlignment="1">
      <alignment horizontal="left" vertical="top" wrapText="1"/>
    </xf>
    <xf numFmtId="0" fontId="0" fillId="0" borderId="0" xfId="0" applyFont="1" applyAlignment="1">
      <alignment horizontal="left" vertical="center" wrapText="1"/>
    </xf>
    <xf numFmtId="9" fontId="26" fillId="34" borderId="30" xfId="63" applyFont="1" applyFill="1" applyBorder="1" applyAlignment="1" applyProtection="1">
      <alignment horizontal="center" vertical="center"/>
      <protection locked="0"/>
    </xf>
    <xf numFmtId="9" fontId="26" fillId="34" borderId="31" xfId="63" applyFont="1" applyFill="1" applyBorder="1" applyAlignment="1" applyProtection="1">
      <alignment horizontal="center" vertical="center"/>
      <protection locked="0"/>
    </xf>
    <xf numFmtId="41" fontId="26" fillId="34" borderId="32" xfId="63" applyNumberFormat="1" applyFont="1" applyFill="1" applyBorder="1" applyAlignment="1" applyProtection="1">
      <alignment horizontal="center" vertical="center"/>
      <protection locked="0"/>
    </xf>
    <xf numFmtId="41" fontId="26" fillId="34" borderId="25" xfId="63" applyNumberFormat="1" applyFont="1" applyFill="1" applyBorder="1" applyAlignment="1" applyProtection="1">
      <alignment horizontal="center" vertical="center"/>
      <protection locked="0"/>
    </xf>
    <xf numFmtId="9" fontId="26" fillId="34" borderId="0" xfId="63" applyFont="1" applyFill="1" applyBorder="1" applyAlignment="1" applyProtection="1">
      <alignment horizontal="center" vertical="center"/>
      <protection/>
    </xf>
    <xf numFmtId="0" fontId="22" fillId="0" borderId="28" xfId="0" applyFont="1" applyFill="1" applyBorder="1" applyAlignment="1" applyProtection="1">
      <alignment horizontal="left" vertical="center"/>
      <protection locked="0"/>
    </xf>
    <xf numFmtId="0" fontId="22" fillId="0" borderId="0" xfId="0" applyFont="1" applyFill="1" applyBorder="1" applyAlignment="1" applyProtection="1">
      <alignment horizontal="left" vertical="center"/>
      <protection locked="0"/>
    </xf>
    <xf numFmtId="0" fontId="22" fillId="0" borderId="26" xfId="0" applyFont="1" applyFill="1" applyBorder="1" applyAlignment="1" applyProtection="1">
      <alignment horizontal="left" vertical="center"/>
      <protection locked="0"/>
    </xf>
    <xf numFmtId="177" fontId="7" fillId="34" borderId="22" xfId="0" applyNumberFormat="1" applyFont="1" applyFill="1" applyBorder="1" applyAlignment="1" applyProtection="1">
      <alignment horizontal="center" vertical="center"/>
      <protection/>
    </xf>
    <xf numFmtId="177" fontId="7" fillId="34" borderId="24" xfId="0" applyNumberFormat="1" applyFont="1" applyFill="1" applyBorder="1" applyAlignment="1" applyProtection="1">
      <alignment horizontal="center" vertical="center"/>
      <protection/>
    </xf>
    <xf numFmtId="177" fontId="7" fillId="34" borderId="23" xfId="0" applyNumberFormat="1" applyFont="1" applyFill="1" applyBorder="1" applyAlignment="1" applyProtection="1">
      <alignment horizontal="center" vertical="center"/>
      <protection/>
    </xf>
    <xf numFmtId="182" fontId="29" fillId="34" borderId="22" xfId="0" applyNumberFormat="1" applyFont="1" applyFill="1" applyBorder="1" applyAlignment="1" applyProtection="1">
      <alignment horizontal="center" vertical="center"/>
      <protection/>
    </xf>
    <xf numFmtId="182" fontId="29" fillId="34" borderId="24" xfId="0" applyNumberFormat="1" applyFont="1" applyFill="1" applyBorder="1" applyAlignment="1" applyProtection="1">
      <alignment horizontal="center" vertical="center"/>
      <protection/>
    </xf>
    <xf numFmtId="182" fontId="29" fillId="34" borderId="23" xfId="0" applyNumberFormat="1" applyFont="1" applyFill="1" applyBorder="1" applyAlignment="1" applyProtection="1">
      <alignment horizontal="center" vertical="center"/>
      <protection/>
    </xf>
    <xf numFmtId="3" fontId="29" fillId="34" borderId="22" xfId="0" applyNumberFormat="1" applyFont="1" applyFill="1" applyBorder="1" applyAlignment="1" applyProtection="1">
      <alignment horizontal="center" vertical="center"/>
      <protection/>
    </xf>
    <xf numFmtId="3" fontId="29" fillId="34" borderId="24" xfId="0" applyNumberFormat="1" applyFont="1" applyFill="1" applyBorder="1" applyAlignment="1" applyProtection="1">
      <alignment horizontal="center" vertical="center"/>
      <protection/>
    </xf>
    <xf numFmtId="3" fontId="29" fillId="34" borderId="23" xfId="0" applyNumberFormat="1" applyFont="1" applyFill="1" applyBorder="1" applyAlignment="1" applyProtection="1">
      <alignment horizontal="center" vertical="center"/>
      <protection/>
    </xf>
    <xf numFmtId="0" fontId="26" fillId="34" borderId="28" xfId="0" applyFont="1" applyFill="1" applyBorder="1" applyAlignment="1" applyProtection="1">
      <alignment horizontal="left" vertical="center" wrapText="1"/>
      <protection locked="0"/>
    </xf>
    <xf numFmtId="0" fontId="26" fillId="34" borderId="0" xfId="0" applyFont="1" applyFill="1" applyBorder="1" applyAlignment="1" applyProtection="1">
      <alignment horizontal="left" vertical="center" wrapText="1"/>
      <protection locked="0"/>
    </xf>
    <xf numFmtId="0" fontId="7" fillId="34" borderId="10" xfId="0" applyFont="1" applyFill="1" applyBorder="1" applyAlignment="1" applyProtection="1">
      <alignment horizontal="center" vertical="center"/>
      <protection locked="0"/>
    </xf>
    <xf numFmtId="0" fontId="2" fillId="34" borderId="22" xfId="0" applyFont="1" applyFill="1" applyBorder="1" applyAlignment="1" applyProtection="1">
      <alignment horizontal="center" vertical="center" wrapText="1"/>
      <protection locked="0"/>
    </xf>
    <xf numFmtId="0" fontId="2" fillId="34" borderId="23" xfId="0" applyFont="1" applyFill="1" applyBorder="1" applyAlignment="1" applyProtection="1">
      <alignment horizontal="center" vertical="center" wrapText="1"/>
      <protection locked="0"/>
    </xf>
    <xf numFmtId="0" fontId="29" fillId="34" borderId="10" xfId="0" applyFont="1" applyFill="1" applyBorder="1" applyAlignment="1" applyProtection="1">
      <alignment horizontal="left" vertical="center" wrapText="1"/>
      <protection locked="0"/>
    </xf>
    <xf numFmtId="0" fontId="24" fillId="35" borderId="0" xfId="0" applyFont="1" applyFill="1" applyBorder="1" applyAlignment="1" applyProtection="1">
      <alignment horizontal="left" vertical="top" wrapText="1"/>
      <protection locked="0"/>
    </xf>
    <xf numFmtId="41" fontId="26" fillId="34" borderId="29" xfId="0" applyNumberFormat="1" applyFont="1" applyFill="1" applyBorder="1" applyAlignment="1" applyProtection="1">
      <alignment horizontal="center" vertical="center" wrapText="1"/>
      <protection locked="0"/>
    </xf>
    <xf numFmtId="41" fontId="26" fillId="34" borderId="31" xfId="0" applyNumberFormat="1" applyFont="1" applyFill="1" applyBorder="1" applyAlignment="1" applyProtection="1">
      <alignment horizontal="center" vertical="center" wrapText="1"/>
      <protection locked="0"/>
    </xf>
    <xf numFmtId="41" fontId="26" fillId="34" borderId="30" xfId="0" applyNumberFormat="1" applyFont="1" applyFill="1" applyBorder="1" applyAlignment="1" applyProtection="1">
      <alignment horizontal="center" vertical="center" wrapText="1"/>
      <protection locked="0"/>
    </xf>
    <xf numFmtId="0" fontId="0" fillId="34" borderId="0" xfId="0" applyFont="1" applyFill="1" applyBorder="1" applyAlignment="1" applyProtection="1">
      <alignment horizontal="left" vertical="center" wrapText="1"/>
      <protection/>
    </xf>
    <xf numFmtId="41" fontId="26" fillId="34" borderId="28" xfId="63" applyNumberFormat="1" applyFont="1" applyFill="1" applyBorder="1" applyAlignment="1" applyProtection="1">
      <alignment horizontal="center" vertical="center"/>
      <protection locked="0"/>
    </xf>
    <xf numFmtId="41" fontId="26" fillId="34" borderId="26" xfId="63" applyNumberFormat="1" applyFont="1" applyFill="1" applyBorder="1" applyAlignment="1" applyProtection="1">
      <alignment horizontal="center" vertical="center"/>
      <protection locked="0"/>
    </xf>
    <xf numFmtId="9" fontId="26" fillId="34" borderId="28" xfId="63" applyFont="1" applyFill="1" applyBorder="1" applyAlignment="1" applyProtection="1">
      <alignment horizontal="center" vertical="center"/>
      <protection locked="0"/>
    </xf>
    <xf numFmtId="9" fontId="26" fillId="34" borderId="26" xfId="63" applyFont="1" applyFill="1" applyBorder="1" applyAlignment="1" applyProtection="1">
      <alignment horizontal="center" vertical="center"/>
      <protection locked="0"/>
    </xf>
    <xf numFmtId="9" fontId="26" fillId="34" borderId="28" xfId="63" applyFont="1" applyFill="1" applyBorder="1" applyAlignment="1" applyProtection="1">
      <alignment horizontal="center" vertical="center"/>
      <protection/>
    </xf>
    <xf numFmtId="9" fontId="26" fillId="34" borderId="26" xfId="63" applyFont="1" applyFill="1" applyBorder="1" applyAlignment="1" applyProtection="1">
      <alignment horizontal="center" vertical="center"/>
      <protection/>
    </xf>
    <xf numFmtId="0" fontId="0" fillId="34" borderId="28" xfId="0" applyFont="1" applyFill="1" applyBorder="1" applyAlignment="1" applyProtection="1">
      <alignment horizontal="left" vertical="center" wrapText="1"/>
      <protection/>
    </xf>
    <xf numFmtId="0" fontId="0" fillId="34" borderId="28" xfId="0" applyFont="1" applyFill="1" applyBorder="1" applyAlignment="1" applyProtection="1">
      <alignment horizontal="left" vertical="center" wrapText="1"/>
      <protection/>
    </xf>
    <xf numFmtId="1" fontId="26" fillId="34" borderId="27" xfId="63" applyNumberFormat="1" applyFont="1" applyFill="1" applyBorder="1" applyAlignment="1" applyProtection="1">
      <alignment horizontal="center" vertical="center"/>
      <protection locked="0"/>
    </xf>
    <xf numFmtId="1" fontId="26" fillId="34" borderId="32" xfId="63" applyNumberFormat="1" applyFont="1" applyFill="1" applyBorder="1" applyAlignment="1" applyProtection="1">
      <alignment horizontal="center" vertical="center"/>
      <protection locked="0"/>
    </xf>
    <xf numFmtId="1" fontId="26" fillId="34" borderId="25" xfId="63" applyNumberFormat="1" applyFont="1" applyFill="1" applyBorder="1" applyAlignment="1" applyProtection="1">
      <alignment horizontal="center" vertical="center"/>
      <protection locked="0"/>
    </xf>
    <xf numFmtId="41" fontId="0" fillId="35" borderId="0" xfId="0" applyNumberFormat="1" applyFont="1" applyFill="1" applyBorder="1" applyAlignment="1" applyProtection="1">
      <alignment horizontal="center" vertical="center"/>
      <protection/>
    </xf>
    <xf numFmtId="0" fontId="0" fillId="36" borderId="0" xfId="0" applyFont="1" applyFill="1" applyBorder="1" applyAlignment="1" applyProtection="1">
      <alignment horizontal="center" vertical="center"/>
      <protection/>
    </xf>
    <xf numFmtId="41" fontId="26" fillId="34" borderId="12" xfId="0" applyNumberFormat="1" applyFont="1" applyFill="1" applyBorder="1" applyAlignment="1" applyProtection="1">
      <alignment horizontal="center" vertical="center" wrapText="1"/>
      <protection locked="0"/>
    </xf>
    <xf numFmtId="41" fontId="26" fillId="34" borderId="13" xfId="0" applyNumberFormat="1" applyFont="1" applyFill="1" applyBorder="1" applyAlignment="1" applyProtection="1">
      <alignment horizontal="center" vertical="center" wrapText="1"/>
      <protection locked="0"/>
    </xf>
    <xf numFmtId="9" fontId="26" fillId="34" borderId="32" xfId="63" applyFont="1" applyFill="1" applyBorder="1" applyAlignment="1" applyProtection="1">
      <alignment horizontal="center" vertical="center"/>
      <protection/>
    </xf>
    <xf numFmtId="9" fontId="26" fillId="34" borderId="25" xfId="63" applyFont="1" applyFill="1" applyBorder="1" applyAlignment="1" applyProtection="1">
      <alignment horizontal="center" vertical="center"/>
      <protection/>
    </xf>
    <xf numFmtId="49" fontId="2" fillId="35" borderId="0" xfId="0" applyNumberFormat="1" applyFont="1" applyFill="1" applyBorder="1" applyAlignment="1" applyProtection="1">
      <alignment horizontal="center" vertical="center" wrapText="1"/>
      <protection/>
    </xf>
    <xf numFmtId="0" fontId="0" fillId="35" borderId="0" xfId="0" applyFont="1" applyFill="1" applyBorder="1" applyAlignment="1" applyProtection="1">
      <alignment horizontal="center" vertical="center" wrapText="1"/>
      <protection/>
    </xf>
    <xf numFmtId="0" fontId="0" fillId="34" borderId="22" xfId="0" applyFont="1" applyFill="1" applyBorder="1" applyAlignment="1" applyProtection="1">
      <alignment horizontal="center" vertical="center"/>
      <protection locked="0"/>
    </xf>
    <xf numFmtId="0" fontId="0" fillId="34" borderId="23" xfId="0" applyFont="1" applyFill="1" applyBorder="1" applyAlignment="1" applyProtection="1">
      <alignment horizontal="center" vertical="center"/>
      <protection locked="0"/>
    </xf>
    <xf numFmtId="0" fontId="0" fillId="34" borderId="1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protection locked="0"/>
    </xf>
    <xf numFmtId="0" fontId="0" fillId="34" borderId="13" xfId="0" applyFont="1" applyFill="1" applyBorder="1" applyAlignment="1" applyProtection="1">
      <alignment horizontal="left" vertical="center"/>
      <protection locked="0"/>
    </xf>
    <xf numFmtId="0" fontId="0" fillId="34" borderId="10" xfId="0" applyFont="1" applyFill="1" applyBorder="1" applyAlignment="1" applyProtection="1">
      <alignment horizontal="left" vertical="center" wrapText="1"/>
      <protection locked="0"/>
    </xf>
    <xf numFmtId="0" fontId="24" fillId="34" borderId="12" xfId="0" applyFont="1" applyFill="1" applyBorder="1" applyAlignment="1" applyProtection="1">
      <alignment horizontal="center" vertical="center"/>
      <protection locked="0"/>
    </xf>
    <xf numFmtId="0" fontId="24" fillId="34" borderId="11" xfId="0" applyFont="1" applyFill="1" applyBorder="1" applyAlignment="1" applyProtection="1">
      <alignment horizontal="center" vertical="center"/>
      <protection locked="0"/>
    </xf>
    <xf numFmtId="0" fontId="24" fillId="34" borderId="13" xfId="0" applyFont="1" applyFill="1" applyBorder="1" applyAlignment="1" applyProtection="1">
      <alignment horizontal="center" vertical="center"/>
      <protection locked="0"/>
    </xf>
    <xf numFmtId="0" fontId="0" fillId="34" borderId="22"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10" xfId="0" applyFont="1" applyFill="1" applyBorder="1" applyAlignment="1" applyProtection="1">
      <alignment horizontal="left" vertical="center"/>
      <protection locked="0"/>
    </xf>
    <xf numFmtId="0" fontId="0" fillId="34" borderId="32" xfId="0" applyFont="1" applyFill="1" applyBorder="1" applyAlignment="1" applyProtection="1">
      <alignment horizontal="left" vertical="center"/>
      <protection locked="0"/>
    </xf>
    <xf numFmtId="0" fontId="0" fillId="34" borderId="25" xfId="0" applyFont="1" applyFill="1" applyBorder="1" applyAlignment="1" applyProtection="1">
      <alignment horizontal="left" vertical="center"/>
      <protection locked="0"/>
    </xf>
    <xf numFmtId="0" fontId="0" fillId="34" borderId="30" xfId="0" applyFont="1" applyFill="1" applyBorder="1" applyAlignment="1" applyProtection="1">
      <alignment horizontal="left" vertical="center"/>
      <protection locked="0"/>
    </xf>
    <xf numFmtId="0" fontId="0" fillId="34" borderId="31" xfId="0" applyFont="1" applyFill="1" applyBorder="1" applyAlignment="1" applyProtection="1">
      <alignment horizontal="left" vertical="center"/>
      <protection locked="0"/>
    </xf>
    <xf numFmtId="0" fontId="0" fillId="34" borderId="32" xfId="0" applyFont="1" applyFill="1" applyBorder="1" applyAlignment="1" applyProtection="1">
      <alignment horizontal="left"/>
      <protection locked="0"/>
    </xf>
    <xf numFmtId="0" fontId="0" fillId="34" borderId="27" xfId="0" applyFont="1" applyFill="1" applyBorder="1" applyAlignment="1" applyProtection="1">
      <alignment horizontal="left"/>
      <protection locked="0"/>
    </xf>
    <xf numFmtId="0" fontId="0" fillId="34" borderId="10" xfId="0" applyFont="1" applyFill="1" applyBorder="1" applyAlignment="1" applyProtection="1">
      <alignment horizontal="left" vertical="center"/>
      <protection locked="0"/>
    </xf>
    <xf numFmtId="0" fontId="26" fillId="34" borderId="28" xfId="0" applyFont="1" applyFill="1" applyBorder="1" applyAlignment="1" applyProtection="1">
      <alignment horizontal="left" vertical="center"/>
      <protection locked="0"/>
    </xf>
    <xf numFmtId="0" fontId="0" fillId="0" borderId="0" xfId="0" applyFont="1" applyAlignment="1" applyProtection="1">
      <alignment/>
      <protection locked="0"/>
    </xf>
    <xf numFmtId="0" fontId="0" fillId="35" borderId="12" xfId="0" applyFont="1" applyFill="1" applyBorder="1" applyAlignment="1" applyProtection="1">
      <alignment horizontal="left" vertical="center" wrapText="1"/>
      <protection locked="0"/>
    </xf>
    <xf numFmtId="0" fontId="0" fillId="0" borderId="11" xfId="0" applyFont="1" applyBorder="1" applyAlignment="1" applyProtection="1">
      <alignment/>
      <protection locked="0"/>
    </xf>
    <xf numFmtId="0" fontId="0" fillId="0" borderId="13" xfId="0" applyFont="1" applyBorder="1" applyAlignment="1" applyProtection="1">
      <alignment/>
      <protection locked="0"/>
    </xf>
    <xf numFmtId="1" fontId="26" fillId="34" borderId="27" xfId="0" applyNumberFormat="1" applyFont="1" applyFill="1" applyBorder="1" applyAlignment="1" applyProtection="1">
      <alignment horizontal="center" vertical="center"/>
      <protection locked="0"/>
    </xf>
    <xf numFmtId="1" fontId="26" fillId="34" borderId="32" xfId="0" applyNumberFormat="1" applyFont="1" applyFill="1" applyBorder="1" applyAlignment="1" applyProtection="1">
      <alignment horizontal="center" vertical="center"/>
      <protection locked="0"/>
    </xf>
    <xf numFmtId="1" fontId="26" fillId="34" borderId="25" xfId="0" applyNumberFormat="1" applyFont="1" applyFill="1" applyBorder="1" applyAlignment="1" applyProtection="1">
      <alignment horizontal="center" vertical="center"/>
      <protection locked="0"/>
    </xf>
    <xf numFmtId="1" fontId="26" fillId="34" borderId="28" xfId="63" applyNumberFormat="1" applyFont="1" applyFill="1" applyBorder="1" applyAlignment="1" applyProtection="1">
      <alignment horizontal="center" vertical="center"/>
      <protection locked="0"/>
    </xf>
    <xf numFmtId="1" fontId="26" fillId="34" borderId="26" xfId="63" applyNumberFormat="1" applyFont="1" applyFill="1" applyBorder="1" applyAlignment="1" applyProtection="1">
      <alignment horizontal="center" vertical="center"/>
      <protection locked="0"/>
    </xf>
    <xf numFmtId="1" fontId="26" fillId="34" borderId="0" xfId="63" applyNumberFormat="1" applyFont="1" applyFill="1" applyBorder="1" applyAlignment="1" applyProtection="1">
      <alignment horizontal="center" vertical="center"/>
      <protection locked="0"/>
    </xf>
    <xf numFmtId="41" fontId="26" fillId="34" borderId="28" xfId="0" applyNumberFormat="1" applyFont="1" applyFill="1" applyBorder="1" applyAlignment="1" applyProtection="1">
      <alignment horizontal="center" vertical="center" wrapText="1"/>
      <protection locked="0"/>
    </xf>
    <xf numFmtId="41" fontId="26" fillId="34" borderId="26" xfId="0" applyNumberFormat="1" applyFont="1" applyFill="1" applyBorder="1" applyAlignment="1" applyProtection="1">
      <alignment horizontal="center" vertical="center" wrapText="1"/>
      <protection locked="0"/>
    </xf>
    <xf numFmtId="41" fontId="26" fillId="34" borderId="0" xfId="0" applyNumberFormat="1" applyFont="1" applyFill="1" applyBorder="1" applyAlignment="1" applyProtection="1">
      <alignment horizontal="center" vertical="center" wrapText="1"/>
      <protection locked="0"/>
    </xf>
    <xf numFmtId="0" fontId="0" fillId="38" borderId="0" xfId="0" applyFill="1" applyAlignment="1">
      <alignment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2" xfId="0" applyBorder="1" applyAlignment="1">
      <alignment horizontal="left" vertical="center"/>
    </xf>
    <xf numFmtId="0" fontId="0" fillId="0" borderId="23" xfId="0" applyBorder="1" applyAlignment="1">
      <alignment horizontal="left" vertical="center"/>
    </xf>
    <xf numFmtId="0" fontId="0" fillId="0" borderId="0" xfId="0" applyAlignment="1">
      <alignment horizontal="left" vertical="center" wrapText="1"/>
    </xf>
    <xf numFmtId="0" fontId="0" fillId="39" borderId="22" xfId="0" applyFill="1" applyBorder="1" applyAlignment="1">
      <alignment horizontal="left" vertical="center" wrapText="1"/>
    </xf>
    <xf numFmtId="0" fontId="0" fillId="39" borderId="23" xfId="0" applyFill="1" applyBorder="1" applyAlignment="1">
      <alignment horizontal="left" vertical="center" wrapText="1"/>
    </xf>
    <xf numFmtId="0" fontId="0" fillId="33" borderId="10" xfId="0" applyFill="1" applyBorder="1" applyAlignment="1">
      <alignment horizontal="left" vertical="center" wrapText="1"/>
    </xf>
    <xf numFmtId="0" fontId="9" fillId="0" borderId="16" xfId="0" applyFont="1" applyBorder="1" applyAlignment="1">
      <alignment horizontal="left" vertical="center" wrapText="1"/>
    </xf>
    <xf numFmtId="0" fontId="9" fillId="0" borderId="21" xfId="0" applyFont="1" applyBorder="1" applyAlignment="1">
      <alignment horizontal="left" vertical="center" wrapText="1"/>
    </xf>
    <xf numFmtId="0" fontId="18" fillId="0" borderId="20" xfId="0" applyFont="1" applyFill="1" applyBorder="1" applyAlignment="1">
      <alignment horizontal="right" wrapText="1"/>
    </xf>
    <xf numFmtId="0" fontId="17" fillId="0" borderId="20" xfId="0" applyFont="1" applyFill="1" applyBorder="1" applyAlignment="1">
      <alignment wrapText="1"/>
    </xf>
    <xf numFmtId="0" fontId="9" fillId="0" borderId="20" xfId="0" applyFont="1" applyBorder="1" applyAlignment="1">
      <alignment horizontal="left" vertical="center" wrapText="1"/>
    </xf>
    <xf numFmtId="0" fontId="6" fillId="0" borderId="0" xfId="0" applyFont="1" applyAlignment="1">
      <alignment horizontal="left" vertical="top" wrapText="1"/>
    </xf>
    <xf numFmtId="0" fontId="18" fillId="0" borderId="19" xfId="0" applyFont="1" applyFill="1" applyBorder="1" applyAlignment="1">
      <alignment horizontal="right" wrapText="1"/>
    </xf>
    <xf numFmtId="0" fontId="18" fillId="0" borderId="14" xfId="0" applyFont="1" applyFill="1" applyBorder="1" applyAlignment="1">
      <alignment horizontal="right" wrapText="1"/>
    </xf>
    <xf numFmtId="0" fontId="17" fillId="0" borderId="19" xfId="0" applyFont="1" applyFill="1" applyBorder="1" applyAlignment="1">
      <alignment wrapText="1"/>
    </xf>
    <xf numFmtId="0" fontId="17" fillId="0" borderId="14" xfId="0" applyFont="1" applyFill="1" applyBorder="1" applyAlignment="1">
      <alignment wrapText="1"/>
    </xf>
    <xf numFmtId="0" fontId="13" fillId="0" borderId="20" xfId="0" applyFont="1" applyBorder="1" applyAlignment="1">
      <alignment horizontal="center" wrapText="1"/>
    </xf>
    <xf numFmtId="0" fontId="13" fillId="0" borderId="16" xfId="0" applyFont="1" applyBorder="1" applyAlignment="1">
      <alignment horizontal="center" wrapText="1"/>
    </xf>
    <xf numFmtId="0" fontId="13" fillId="0" borderId="21" xfId="0" applyFont="1" applyBorder="1" applyAlignment="1">
      <alignment horizontal="center" wrapText="1"/>
    </xf>
    <xf numFmtId="0" fontId="12" fillId="0" borderId="16" xfId="0" applyFont="1" applyBorder="1" applyAlignment="1">
      <alignment horizontal="center" wrapText="1"/>
    </xf>
    <xf numFmtId="0" fontId="12" fillId="0" borderId="21" xfId="0" applyFont="1" applyBorder="1" applyAlignment="1">
      <alignment horizontal="center" wrapText="1"/>
    </xf>
    <xf numFmtId="0" fontId="14" fillId="0" borderId="16" xfId="0" applyFont="1" applyBorder="1" applyAlignment="1" quotePrefix="1">
      <alignment horizontal="center" wrapText="1"/>
    </xf>
    <xf numFmtId="0" fontId="14" fillId="0" borderId="21" xfId="0" applyFont="1" applyBorder="1" applyAlignment="1">
      <alignment horizontal="center" wrapText="1"/>
    </xf>
    <xf numFmtId="0" fontId="16" fillId="0" borderId="16" xfId="0" applyFont="1" applyBorder="1" applyAlignment="1">
      <alignment horizontal="left" vertical="center" wrapText="1"/>
    </xf>
    <xf numFmtId="0" fontId="16" fillId="0" borderId="21" xfId="0" applyFont="1" applyBorder="1" applyAlignment="1">
      <alignment horizontal="left" vertical="center" wrapText="1"/>
    </xf>
    <xf numFmtId="0" fontId="7" fillId="0" borderId="16" xfId="0" applyFont="1" applyFill="1" applyBorder="1" applyAlignment="1">
      <alignment wrapText="1"/>
    </xf>
    <xf numFmtId="0" fontId="7" fillId="0" borderId="33" xfId="0" applyFont="1" applyFill="1" applyBorder="1" applyAlignment="1">
      <alignment wrapText="1"/>
    </xf>
    <xf numFmtId="0" fontId="7" fillId="0" borderId="21" xfId="0" applyFont="1" applyFill="1" applyBorder="1" applyAlignment="1">
      <alignment wrapText="1"/>
    </xf>
    <xf numFmtId="0" fontId="10" fillId="0" borderId="18" xfId="0" applyFont="1" applyFill="1" applyBorder="1" applyAlignment="1">
      <alignment vertical="center" wrapText="1"/>
    </xf>
    <xf numFmtId="0" fontId="10" fillId="0" borderId="34" xfId="0" applyFont="1" applyFill="1" applyBorder="1" applyAlignment="1">
      <alignment vertical="center" wrapText="1"/>
    </xf>
    <xf numFmtId="0" fontId="10" fillId="0" borderId="35" xfId="0" applyFont="1" applyFill="1" applyBorder="1" applyAlignment="1">
      <alignment vertical="center" wrapText="1"/>
    </xf>
    <xf numFmtId="0" fontId="10" fillId="0" borderId="19" xfId="0" applyFont="1" applyFill="1" applyBorder="1" applyAlignment="1">
      <alignment vertical="center" wrapText="1"/>
    </xf>
    <xf numFmtId="0" fontId="10" fillId="0" borderId="36" xfId="0" applyFont="1" applyFill="1" applyBorder="1" applyAlignment="1">
      <alignment vertical="center" wrapText="1"/>
    </xf>
    <xf numFmtId="0" fontId="10" fillId="0" borderId="14" xfId="0" applyFont="1" applyFill="1" applyBorder="1" applyAlignment="1">
      <alignment vertical="center" wrapText="1"/>
    </xf>
    <xf numFmtId="0" fontId="11" fillId="0" borderId="16" xfId="0" applyFont="1" applyFill="1" applyBorder="1" applyAlignment="1">
      <alignment horizontal="center" wrapText="1"/>
    </xf>
    <xf numFmtId="0" fontId="11" fillId="0" borderId="21" xfId="0" applyFont="1" applyFill="1" applyBorder="1" applyAlignment="1">
      <alignment horizontal="center" wrapText="1"/>
    </xf>
    <xf numFmtId="0" fontId="14" fillId="0" borderId="16" xfId="0" applyFont="1" applyBorder="1" applyAlignment="1">
      <alignment horizontal="center" wrapText="1"/>
    </xf>
    <xf numFmtId="0" fontId="7" fillId="0" borderId="16" xfId="0" applyFont="1" applyBorder="1" applyAlignment="1">
      <alignment wrapText="1"/>
    </xf>
    <xf numFmtId="0" fontId="7" fillId="0" borderId="33" xfId="0" applyFont="1" applyBorder="1" applyAlignment="1">
      <alignment wrapText="1"/>
    </xf>
    <xf numFmtId="0" fontId="7" fillId="0" borderId="21" xfId="0" applyFont="1" applyBorder="1" applyAlignment="1">
      <alignment wrapText="1"/>
    </xf>
    <xf numFmtId="0" fontId="6" fillId="0" borderId="16"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17" xfId="0" applyFont="1" applyBorder="1" applyAlignment="1">
      <alignment horizontal="center" vertical="center" wrapText="1"/>
    </xf>
    <xf numFmtId="0" fontId="14" fillId="0" borderId="37" xfId="0" applyFont="1" applyBorder="1" applyAlignment="1" quotePrefix="1">
      <alignment horizontal="center" vertical="center" wrapText="1"/>
    </xf>
    <xf numFmtId="0" fontId="14" fillId="0" borderId="17" xfId="0" applyFont="1" applyBorder="1" applyAlignment="1">
      <alignment horizontal="center" vertical="center" wrapText="1"/>
    </xf>
    <xf numFmtId="0" fontId="6" fillId="0" borderId="37" xfId="0" applyFont="1" applyBorder="1" applyAlignment="1">
      <alignment horizontal="center" wrapText="1"/>
    </xf>
    <xf numFmtId="0" fontId="6" fillId="0" borderId="17" xfId="0" applyFont="1" applyBorder="1" applyAlignment="1">
      <alignment horizontal="center" wrapText="1"/>
    </xf>
    <xf numFmtId="0" fontId="6" fillId="0" borderId="37" xfId="0" applyFont="1" applyBorder="1" applyAlignment="1">
      <alignment horizontal="left" vertical="center" wrapText="1"/>
    </xf>
    <xf numFmtId="0" fontId="6"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35" xfId="0" applyFont="1" applyBorder="1" applyAlignment="1">
      <alignment horizontal="left" vertical="center" wrapText="1"/>
    </xf>
    <xf numFmtId="0" fontId="9" fillId="0" borderId="19" xfId="0" applyFont="1" applyBorder="1" applyAlignment="1">
      <alignment horizontal="left" vertical="center" wrapText="1"/>
    </xf>
    <xf numFmtId="0" fontId="9" fillId="0" borderId="14" xfId="0" applyFont="1" applyBorder="1" applyAlignment="1">
      <alignment horizontal="left" vertical="center" wrapText="1"/>
    </xf>
    <xf numFmtId="0" fontId="13" fillId="0" borderId="37" xfId="0" applyFont="1" applyBorder="1" applyAlignment="1">
      <alignment horizontal="center" wrapText="1"/>
    </xf>
    <xf numFmtId="0" fontId="13" fillId="0" borderId="17" xfId="0" applyFont="1" applyBorder="1" applyAlignment="1">
      <alignment horizontal="center" wrapText="1"/>
    </xf>
    <xf numFmtId="0" fontId="7" fillId="0" borderId="18" xfId="0" applyFont="1" applyBorder="1" applyAlignment="1">
      <alignment horizontal="left" vertical="center" wrapText="1"/>
    </xf>
    <xf numFmtId="0" fontId="7" fillId="0" borderId="34" xfId="0" applyFont="1" applyBorder="1" applyAlignment="1">
      <alignment horizontal="left" vertical="center" wrapText="1"/>
    </xf>
    <xf numFmtId="0" fontId="7" fillId="0" borderId="35" xfId="0" applyFont="1" applyBorder="1" applyAlignment="1">
      <alignment horizontal="left" vertical="center" wrapText="1"/>
    </xf>
    <xf numFmtId="0" fontId="7" fillId="0" borderId="19" xfId="0" applyFont="1" applyBorder="1" applyAlignment="1">
      <alignment horizontal="left" vertical="center" wrapText="1"/>
    </xf>
    <xf numFmtId="0" fontId="7" fillId="0" borderId="36" xfId="0" applyFont="1" applyBorder="1" applyAlignment="1">
      <alignment horizontal="left" vertical="center" wrapText="1"/>
    </xf>
    <xf numFmtId="0" fontId="7" fillId="0" borderId="14" xfId="0" applyFont="1" applyBorder="1" applyAlignment="1">
      <alignment horizontal="left" vertical="center" wrapText="1"/>
    </xf>
    <xf numFmtId="0" fontId="9" fillId="0" borderId="20" xfId="0" applyFont="1" applyBorder="1" applyAlignment="1">
      <alignment wrapText="1"/>
    </xf>
    <xf numFmtId="0" fontId="6" fillId="0" borderId="0" xfId="0" applyNumberFormat="1" applyFont="1" applyAlignment="1">
      <alignment horizontal="left" vertical="top" wrapText="1"/>
    </xf>
    <xf numFmtId="0" fontId="7" fillId="0" borderId="20" xfId="0" applyFont="1" applyFill="1" applyBorder="1" applyAlignment="1">
      <alignment wrapText="1"/>
    </xf>
    <xf numFmtId="0" fontId="11" fillId="0" borderId="20" xfId="0" applyFont="1" applyFill="1" applyBorder="1" applyAlignment="1">
      <alignment horizontal="center" wrapText="1"/>
    </xf>
    <xf numFmtId="0" fontId="0" fillId="0" borderId="20" xfId="0" applyBorder="1" applyAlignment="1">
      <alignment horizontal="center"/>
    </xf>
    <xf numFmtId="0" fontId="10" fillId="0" borderId="18"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14" xfId="0" applyFont="1" applyBorder="1" applyAlignment="1">
      <alignment horizontal="center" vertical="center" wrapText="1"/>
    </xf>
    <xf numFmtId="0" fontId="9" fillId="0" borderId="20" xfId="0" applyFont="1" applyBorder="1" applyAlignment="1">
      <alignment horizontal="left" wrapText="1"/>
    </xf>
    <xf numFmtId="0" fontId="1" fillId="0" borderId="10" xfId="0" applyFont="1" applyBorder="1" applyAlignment="1">
      <alignment horizontal="center"/>
    </xf>
    <xf numFmtId="0" fontId="0" fillId="0" borderId="10" xfId="0" applyBorder="1" applyAlignment="1">
      <alignment horizontal="center"/>
    </xf>
    <xf numFmtId="174" fontId="0" fillId="0" borderId="10" xfId="0" applyNumberFormat="1" applyBorder="1" applyAlignment="1">
      <alignment horizontal="center"/>
    </xf>
    <xf numFmtId="0" fontId="1" fillId="34" borderId="12" xfId="0" applyFont="1" applyFill="1" applyBorder="1" applyAlignment="1">
      <alignment horizontal="left" vertical="center" wrapText="1"/>
    </xf>
    <xf numFmtId="0" fontId="1" fillId="34" borderId="13" xfId="0" applyFont="1" applyFill="1" applyBorder="1" applyAlignment="1">
      <alignment horizontal="left" vertical="center" wrapText="1"/>
    </xf>
    <xf numFmtId="174" fontId="0" fillId="0" borderId="12" xfId="0" applyNumberFormat="1" applyBorder="1" applyAlignment="1">
      <alignment horizontal="center"/>
    </xf>
    <xf numFmtId="174" fontId="0" fillId="0" borderId="13" xfId="0" applyNumberFormat="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361950</xdr:colOff>
      <xdr:row>0</xdr:row>
      <xdr:rowOff>0</xdr:rowOff>
    </xdr:from>
    <xdr:to>
      <xdr:col>9</xdr:col>
      <xdr:colOff>1419225</xdr:colOff>
      <xdr:row>1</xdr:row>
      <xdr:rowOff>66675</xdr:rowOff>
    </xdr:to>
    <xdr:pic>
      <xdr:nvPicPr>
        <xdr:cNvPr id="1" name="Picture 3" descr="DIT_cmyk_H_300dpi"/>
        <xdr:cNvPicPr preferRelativeResize="1">
          <a:picLocks noChangeAspect="1"/>
        </xdr:cNvPicPr>
      </xdr:nvPicPr>
      <xdr:blipFill>
        <a:blip r:embed="rId1"/>
        <a:stretch>
          <a:fillRect/>
        </a:stretch>
      </xdr:blipFill>
      <xdr:spPr>
        <a:xfrm>
          <a:off x="4352925" y="0"/>
          <a:ext cx="22764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504825</xdr:colOff>
      <xdr:row>0</xdr:row>
      <xdr:rowOff>47625</xdr:rowOff>
    </xdr:from>
    <xdr:to>
      <xdr:col>14</xdr:col>
      <xdr:colOff>1619250</xdr:colOff>
      <xdr:row>4</xdr:row>
      <xdr:rowOff>76200</xdr:rowOff>
    </xdr:to>
    <xdr:pic>
      <xdr:nvPicPr>
        <xdr:cNvPr id="1" name="Picture 3" descr="DIT_cmyk_H_300dpi"/>
        <xdr:cNvPicPr preferRelativeResize="1">
          <a:picLocks noChangeAspect="1"/>
        </xdr:cNvPicPr>
      </xdr:nvPicPr>
      <xdr:blipFill>
        <a:blip r:embed="rId1"/>
        <a:stretch>
          <a:fillRect/>
        </a:stretch>
      </xdr:blipFill>
      <xdr:spPr>
        <a:xfrm>
          <a:off x="19211925" y="47625"/>
          <a:ext cx="22764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tei.sa.gov.au/roadsafety/safer_roads/black_spot_program_2#blackspotcontact"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austroads.com.au/publications/road-safety/agrs02/media/AGRS02-21_Guide_to_Road_Safety_Part_2_Safe_Roads.pdf"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Z56"/>
  <sheetViews>
    <sheetView showGridLines="0" zoomScale="90" zoomScaleNormal="90" zoomScalePageLayoutView="0" workbookViewId="0" topLeftCell="A31">
      <selection activeCell="S39" sqref="S39"/>
    </sheetView>
  </sheetViews>
  <sheetFormatPr defaultColWidth="9.140625" defaultRowHeight="12.75"/>
  <cols>
    <col min="1" max="1" width="6.7109375" style="0" customWidth="1"/>
    <col min="2" max="2" width="3.57421875" style="0" bestFit="1" customWidth="1"/>
    <col min="12" max="12" width="11.421875" style="0" customWidth="1"/>
  </cols>
  <sheetData>
    <row r="1" spans="3:12" ht="12.75">
      <c r="C1" s="315" t="s">
        <v>442</v>
      </c>
      <c r="D1" s="315"/>
      <c r="E1" s="315"/>
      <c r="F1" s="315"/>
      <c r="L1" s="284" t="s">
        <v>336</v>
      </c>
    </row>
    <row r="2" spans="1:15" ht="12.75" customHeight="1">
      <c r="A2" s="60"/>
      <c r="B2" s="60"/>
      <c r="C2" s="315"/>
      <c r="D2" s="315"/>
      <c r="E2" s="315"/>
      <c r="F2" s="315"/>
      <c r="L2" s="64" t="s">
        <v>337</v>
      </c>
      <c r="M2" s="64" t="s">
        <v>338</v>
      </c>
      <c r="N2" s="285"/>
      <c r="O2" s="285"/>
    </row>
    <row r="3" spans="1:15" ht="6.75" customHeight="1">
      <c r="A3" s="60"/>
      <c r="B3" s="60"/>
      <c r="C3" s="315"/>
      <c r="D3" s="315"/>
      <c r="E3" s="315"/>
      <c r="F3" s="315"/>
      <c r="L3" s="64"/>
      <c r="M3" s="64"/>
      <c r="N3" s="285"/>
      <c r="O3" s="285"/>
    </row>
    <row r="4" spans="1:22" ht="12" customHeight="1">
      <c r="A4" s="60"/>
      <c r="B4" s="60"/>
      <c r="C4" s="315"/>
      <c r="D4" s="315"/>
      <c r="E4" s="315"/>
      <c r="F4" s="315"/>
      <c r="L4" s="286">
        <v>41381</v>
      </c>
      <c r="M4" s="316" t="s">
        <v>590</v>
      </c>
      <c r="N4" s="316"/>
      <c r="O4" s="316"/>
      <c r="P4" s="316"/>
      <c r="Q4" s="316"/>
      <c r="R4" s="316"/>
      <c r="S4" s="316"/>
      <c r="T4" s="316"/>
      <c r="U4" s="316"/>
      <c r="V4" s="316"/>
    </row>
    <row r="5" spans="2:26" ht="12.75" customHeight="1">
      <c r="B5" s="316" t="s">
        <v>193</v>
      </c>
      <c r="C5" s="316"/>
      <c r="D5" s="316"/>
      <c r="E5" s="316"/>
      <c r="F5" s="316"/>
      <c r="G5" s="316"/>
      <c r="H5" s="316"/>
      <c r="I5" s="316"/>
      <c r="J5" s="316"/>
      <c r="L5" s="64"/>
      <c r="M5" s="316" t="s">
        <v>591</v>
      </c>
      <c r="N5" s="316"/>
      <c r="O5" s="316"/>
      <c r="P5" s="316"/>
      <c r="Q5" s="316"/>
      <c r="R5" s="316"/>
      <c r="S5" s="316"/>
      <c r="T5" s="316"/>
      <c r="U5" s="316"/>
      <c r="V5" s="316"/>
      <c r="W5" s="316"/>
      <c r="X5" s="316"/>
      <c r="Y5" s="316"/>
      <c r="Z5" s="316"/>
    </row>
    <row r="6" spans="1:15" ht="15.75" customHeight="1">
      <c r="A6" s="64"/>
      <c r="B6" s="316"/>
      <c r="C6" s="316"/>
      <c r="D6" s="316"/>
      <c r="E6" s="316"/>
      <c r="F6" s="316"/>
      <c r="G6" s="316"/>
      <c r="H6" s="316"/>
      <c r="I6" s="316"/>
      <c r="J6" s="316"/>
      <c r="L6" s="64"/>
      <c r="M6" s="64"/>
      <c r="N6" s="285"/>
      <c r="O6" s="285"/>
    </row>
    <row r="7" spans="12:15" ht="33">
      <c r="L7" s="287">
        <v>40079</v>
      </c>
      <c r="M7" t="s">
        <v>552</v>
      </c>
      <c r="N7" s="285"/>
      <c r="O7" s="285"/>
    </row>
    <row r="8" spans="2:15" ht="16.5" customHeight="1">
      <c r="B8" s="71" t="s">
        <v>16</v>
      </c>
      <c r="C8" t="s">
        <v>199</v>
      </c>
      <c r="L8" s="287">
        <v>40053</v>
      </c>
      <c r="M8" t="s">
        <v>552</v>
      </c>
      <c r="N8" s="285"/>
      <c r="O8" s="285"/>
    </row>
    <row r="9" spans="2:15" ht="22.5" customHeight="1">
      <c r="B9" s="80" t="s">
        <v>17</v>
      </c>
      <c r="C9" s="314" t="s">
        <v>200</v>
      </c>
      <c r="D9" s="314"/>
      <c r="E9" s="314"/>
      <c r="F9" s="314"/>
      <c r="G9" s="314"/>
      <c r="H9" s="314"/>
      <c r="I9" s="314"/>
      <c r="J9" s="314"/>
      <c r="L9" s="64"/>
      <c r="M9" s="64"/>
      <c r="N9" s="285"/>
      <c r="O9" s="285"/>
    </row>
    <row r="10" spans="3:13" ht="14.25" customHeight="1">
      <c r="C10" s="314"/>
      <c r="D10" s="314"/>
      <c r="E10" s="314"/>
      <c r="F10" s="314"/>
      <c r="G10" s="314"/>
      <c r="H10" s="314"/>
      <c r="I10" s="314"/>
      <c r="J10" s="314"/>
      <c r="L10" s="287">
        <v>39958</v>
      </c>
      <c r="M10" t="s">
        <v>552</v>
      </c>
    </row>
    <row r="11" spans="3:13" ht="12.75">
      <c r="C11" s="9" t="s">
        <v>322</v>
      </c>
      <c r="D11" s="67" t="s">
        <v>335</v>
      </c>
      <c r="E11" s="9"/>
      <c r="F11" s="9"/>
      <c r="G11" s="9"/>
      <c r="H11" s="9"/>
      <c r="I11" s="9"/>
      <c r="J11" s="9"/>
      <c r="L11" s="286"/>
      <c r="M11" s="214" t="s">
        <v>554</v>
      </c>
    </row>
    <row r="12" spans="12:13" ht="12.75">
      <c r="L12" s="64"/>
      <c r="M12" s="64"/>
    </row>
    <row r="13" spans="2:13" ht="12.75">
      <c r="B13" s="71" t="s">
        <v>16</v>
      </c>
      <c r="C13" t="s">
        <v>15</v>
      </c>
      <c r="L13" s="288">
        <v>39644</v>
      </c>
      <c r="M13" s="289" t="s">
        <v>543</v>
      </c>
    </row>
    <row r="14" spans="2:13" ht="12.75">
      <c r="B14" t="s">
        <v>17</v>
      </c>
      <c r="C14" s="314" t="s">
        <v>324</v>
      </c>
      <c r="D14" s="314"/>
      <c r="E14" s="314"/>
      <c r="F14" s="314"/>
      <c r="G14" s="314"/>
      <c r="H14" s="314"/>
      <c r="I14" s="314"/>
      <c r="J14" s="314"/>
      <c r="L14" s="64"/>
      <c r="M14" t="s">
        <v>544</v>
      </c>
    </row>
    <row r="15" spans="3:13" ht="12.75">
      <c r="C15" s="314"/>
      <c r="D15" s="314"/>
      <c r="E15" s="314"/>
      <c r="F15" s="314"/>
      <c r="G15" s="314"/>
      <c r="H15" s="314"/>
      <c r="I15" s="314"/>
      <c r="J15" s="314"/>
      <c r="M15" s="64"/>
    </row>
    <row r="16" spans="3:13" ht="12.75">
      <c r="C16" s="314"/>
      <c r="D16" s="314"/>
      <c r="E16" s="314"/>
      <c r="F16" s="314"/>
      <c r="G16" s="314"/>
      <c r="H16" s="314"/>
      <c r="I16" s="314"/>
      <c r="J16" s="314"/>
      <c r="L16" s="72">
        <v>39464</v>
      </c>
      <c r="M16" s="214" t="s">
        <v>447</v>
      </c>
    </row>
    <row r="18" spans="2:13" ht="12.75">
      <c r="B18" s="71" t="s">
        <v>18</v>
      </c>
      <c r="C18" t="s">
        <v>195</v>
      </c>
      <c r="L18" s="72">
        <v>39406</v>
      </c>
      <c r="M18" t="s">
        <v>436</v>
      </c>
    </row>
    <row r="19" spans="2:13" ht="12.75">
      <c r="B19" t="s">
        <v>17</v>
      </c>
      <c r="C19" s="314" t="s">
        <v>197</v>
      </c>
      <c r="D19" s="314"/>
      <c r="E19" s="314"/>
      <c r="F19" s="314"/>
      <c r="G19" s="314"/>
      <c r="H19" s="314"/>
      <c r="I19" s="314"/>
      <c r="J19" s="314"/>
      <c r="M19" t="s">
        <v>437</v>
      </c>
    </row>
    <row r="20" spans="3:13" ht="12.75">
      <c r="C20" s="314"/>
      <c r="D20" s="314"/>
      <c r="E20" s="314"/>
      <c r="F20" s="314"/>
      <c r="G20" s="314"/>
      <c r="H20" s="314"/>
      <c r="I20" s="314"/>
      <c r="J20" s="314"/>
      <c r="M20" t="s">
        <v>438</v>
      </c>
    </row>
    <row r="21" spans="3:13" ht="12.75">
      <c r="C21" s="314"/>
      <c r="D21" s="314"/>
      <c r="E21" s="314"/>
      <c r="F21" s="314"/>
      <c r="G21" s="314"/>
      <c r="H21" s="314"/>
      <c r="I21" s="314"/>
      <c r="J21" s="314"/>
      <c r="M21" t="s">
        <v>439</v>
      </c>
    </row>
    <row r="22" spans="3:13" ht="12.75">
      <c r="C22" s="314"/>
      <c r="D22" s="314"/>
      <c r="E22" s="314"/>
      <c r="F22" s="314"/>
      <c r="G22" s="314"/>
      <c r="H22" s="314"/>
      <c r="I22" s="314"/>
      <c r="J22" s="314"/>
      <c r="M22" s="74" t="s">
        <v>444</v>
      </c>
    </row>
    <row r="23" spans="3:13" ht="12.75">
      <c r="C23" s="62" t="s">
        <v>322</v>
      </c>
      <c r="D23" s="63" t="s">
        <v>323</v>
      </c>
      <c r="E23" s="62"/>
      <c r="F23" s="62"/>
      <c r="G23" s="62"/>
      <c r="H23" s="62"/>
      <c r="I23" s="62"/>
      <c r="J23" s="62"/>
      <c r="M23" t="s">
        <v>445</v>
      </c>
    </row>
    <row r="24" spans="3:13" ht="12.75">
      <c r="C24" s="62"/>
      <c r="D24" s="62"/>
      <c r="E24" s="62"/>
      <c r="F24" s="62"/>
      <c r="G24" s="62"/>
      <c r="H24" s="62"/>
      <c r="I24" s="62"/>
      <c r="J24" s="62"/>
      <c r="M24" t="s">
        <v>446</v>
      </c>
    </row>
    <row r="25" spans="2:3" ht="12.75">
      <c r="B25" s="71" t="s">
        <v>18</v>
      </c>
      <c r="C25" t="s">
        <v>24</v>
      </c>
    </row>
    <row r="26" spans="2:13" ht="12.75">
      <c r="B26" t="s">
        <v>17</v>
      </c>
      <c r="C26" s="314" t="s">
        <v>194</v>
      </c>
      <c r="D26" s="314"/>
      <c r="E26" s="314"/>
      <c r="F26" s="314"/>
      <c r="G26" s="314"/>
      <c r="H26" s="314"/>
      <c r="I26" s="314"/>
      <c r="J26" s="314"/>
      <c r="L26" s="288">
        <v>39365</v>
      </c>
      <c r="M26" t="s">
        <v>332</v>
      </c>
    </row>
    <row r="27" spans="3:14" ht="33">
      <c r="C27" s="314"/>
      <c r="D27" s="314"/>
      <c r="E27" s="314"/>
      <c r="F27" s="314"/>
      <c r="G27" s="314"/>
      <c r="H27" s="314"/>
      <c r="I27" s="314"/>
      <c r="J27" s="314"/>
      <c r="L27" s="214"/>
      <c r="M27" t="s">
        <v>333</v>
      </c>
      <c r="N27" s="285"/>
    </row>
    <row r="28" spans="3:13" ht="12.75">
      <c r="C28" s="314" t="s">
        <v>198</v>
      </c>
      <c r="D28" s="314"/>
      <c r="E28" s="314"/>
      <c r="F28" s="314"/>
      <c r="G28" s="314"/>
      <c r="H28" s="314"/>
      <c r="I28" s="314"/>
      <c r="J28" s="314"/>
      <c r="L28" s="214"/>
      <c r="M28" t="s">
        <v>334</v>
      </c>
    </row>
    <row r="29" spans="3:13" ht="12.75">
      <c r="C29" s="314"/>
      <c r="D29" s="314"/>
      <c r="E29" s="314"/>
      <c r="F29" s="314"/>
      <c r="G29" s="314"/>
      <c r="H29" s="314"/>
      <c r="I29" s="314"/>
      <c r="J29" s="314"/>
      <c r="M29" s="214" t="s">
        <v>339</v>
      </c>
    </row>
    <row r="30" spans="3:13" ht="12.75">
      <c r="C30" s="9"/>
      <c r="D30" s="9"/>
      <c r="E30" s="9"/>
      <c r="F30" s="9"/>
      <c r="G30" s="9"/>
      <c r="H30" s="9"/>
      <c r="I30" s="9"/>
      <c r="J30" s="9"/>
      <c r="M30" s="214" t="s">
        <v>340</v>
      </c>
    </row>
    <row r="31" spans="3:9" ht="12.75">
      <c r="C31" s="10"/>
      <c r="D31" s="10" t="s">
        <v>21</v>
      </c>
      <c r="E31" s="10"/>
      <c r="F31" s="3" t="s">
        <v>22</v>
      </c>
      <c r="G31" s="10"/>
      <c r="H31" s="10" t="s">
        <v>23</v>
      </c>
      <c r="I31" s="11"/>
    </row>
    <row r="32" ht="5.25" customHeight="1"/>
    <row r="33" ht="12.75">
      <c r="D33" s="8"/>
    </row>
    <row r="34" spans="2:3" ht="12.75">
      <c r="B34" s="71" t="s">
        <v>18</v>
      </c>
      <c r="C34" t="s">
        <v>28</v>
      </c>
    </row>
    <row r="35" spans="2:10" ht="12.75">
      <c r="B35" t="s">
        <v>17</v>
      </c>
      <c r="C35" s="314" t="s">
        <v>196</v>
      </c>
      <c r="D35" s="314"/>
      <c r="E35" s="314"/>
      <c r="F35" s="314"/>
      <c r="G35" s="314"/>
      <c r="H35" s="314"/>
      <c r="I35" s="314"/>
      <c r="J35" s="314"/>
    </row>
    <row r="36" spans="3:10" ht="12.75">
      <c r="C36" s="314"/>
      <c r="D36" s="314"/>
      <c r="E36" s="314"/>
      <c r="F36" s="314"/>
      <c r="G36" s="314"/>
      <c r="H36" s="314"/>
      <c r="I36" s="314"/>
      <c r="J36" s="314"/>
    </row>
    <row r="37" spans="3:12" ht="12.75">
      <c r="C37" s="314" t="s">
        <v>27</v>
      </c>
      <c r="D37" s="314"/>
      <c r="E37" s="314"/>
      <c r="F37" s="314"/>
      <c r="G37" s="314"/>
      <c r="H37" s="314"/>
      <c r="I37" s="314"/>
      <c r="J37" s="314"/>
      <c r="L37" s="73"/>
    </row>
    <row r="38" spans="3:10" ht="12.75">
      <c r="C38" s="314"/>
      <c r="D38" s="314"/>
      <c r="E38" s="314"/>
      <c r="F38" s="314"/>
      <c r="G38" s="314"/>
      <c r="H38" s="314"/>
      <c r="I38" s="314"/>
      <c r="J38" s="314"/>
    </row>
    <row r="39" spans="3:10" ht="12.75">
      <c r="C39" s="9"/>
      <c r="D39" s="9"/>
      <c r="E39" s="9"/>
      <c r="F39" s="9"/>
      <c r="G39" s="9"/>
      <c r="H39" s="9"/>
      <c r="I39" s="9"/>
      <c r="J39" s="9"/>
    </row>
    <row r="40" spans="3:9" ht="12.75">
      <c r="C40" s="10"/>
      <c r="D40" s="6" t="s">
        <v>21</v>
      </c>
      <c r="E40" s="4"/>
      <c r="F40" s="5" t="s">
        <v>22</v>
      </c>
      <c r="G40" s="4"/>
      <c r="H40" s="7" t="s">
        <v>23</v>
      </c>
      <c r="I40" s="11"/>
    </row>
    <row r="42" spans="4:5" ht="12.75">
      <c r="D42" t="s">
        <v>25</v>
      </c>
      <c r="E42" s="8" t="s">
        <v>26</v>
      </c>
    </row>
    <row r="43" ht="7.5" customHeight="1"/>
    <row r="44" spans="2:10" ht="20.25" customHeight="1">
      <c r="B44" s="71" t="s">
        <v>18</v>
      </c>
      <c r="C44" t="s">
        <v>325</v>
      </c>
      <c r="G44" s="65"/>
      <c r="H44" s="65"/>
      <c r="I44" s="65"/>
      <c r="J44" s="65"/>
    </row>
    <row r="45" spans="2:10" ht="12.75">
      <c r="B45" t="s">
        <v>17</v>
      </c>
      <c r="C45" s="314" t="s">
        <v>326</v>
      </c>
      <c r="D45" s="314"/>
      <c r="E45" s="314"/>
      <c r="F45" s="314"/>
      <c r="G45" s="314"/>
      <c r="H45" s="314"/>
      <c r="I45" s="314"/>
      <c r="J45" s="314"/>
    </row>
    <row r="46" spans="3:10" ht="12.75">
      <c r="C46" s="9"/>
      <c r="D46" s="9"/>
      <c r="E46" s="9"/>
      <c r="F46" s="9"/>
      <c r="G46" s="9"/>
      <c r="H46" s="9"/>
      <c r="I46" s="9"/>
      <c r="J46" s="9"/>
    </row>
    <row r="47" spans="2:3" ht="12.75">
      <c r="B47" s="71" t="s">
        <v>18</v>
      </c>
      <c r="C47" t="s">
        <v>440</v>
      </c>
    </row>
    <row r="48" spans="2:10" ht="12.75">
      <c r="B48" t="s">
        <v>17</v>
      </c>
      <c r="C48" s="314" t="s">
        <v>443</v>
      </c>
      <c r="D48" s="314"/>
      <c r="E48" s="314"/>
      <c r="F48" s="314"/>
      <c r="G48" s="314"/>
      <c r="H48" s="314"/>
      <c r="I48" s="314"/>
      <c r="J48" s="314"/>
    </row>
    <row r="49" spans="3:10" ht="12.75">
      <c r="C49" s="314"/>
      <c r="D49" s="314"/>
      <c r="E49" s="314"/>
      <c r="F49" s="314"/>
      <c r="G49" s="314"/>
      <c r="H49" s="314"/>
      <c r="I49" s="314"/>
      <c r="J49" s="314"/>
    </row>
    <row r="50" spans="3:10" ht="12.75">
      <c r="C50" s="314"/>
      <c r="D50" s="314"/>
      <c r="E50" s="314"/>
      <c r="F50" s="314"/>
      <c r="G50" s="314"/>
      <c r="H50" s="314"/>
      <c r="I50" s="314"/>
      <c r="J50" s="314"/>
    </row>
    <row r="51" spans="3:10" ht="12.75">
      <c r="C51" s="314"/>
      <c r="D51" s="314"/>
      <c r="E51" s="314"/>
      <c r="F51" s="314"/>
      <c r="G51" s="314"/>
      <c r="H51" s="314"/>
      <c r="I51" s="314"/>
      <c r="J51" s="314"/>
    </row>
    <row r="52" spans="3:4" ht="12.75">
      <c r="C52" t="s">
        <v>320</v>
      </c>
      <c r="D52" s="66" t="s">
        <v>441</v>
      </c>
    </row>
    <row r="54" spans="2:3" ht="12.75">
      <c r="B54" s="71" t="s">
        <v>18</v>
      </c>
      <c r="C54" t="s">
        <v>327</v>
      </c>
    </row>
    <row r="55" spans="2:10" ht="12.75">
      <c r="B55" t="s">
        <v>17</v>
      </c>
      <c r="C55" s="314" t="s">
        <v>553</v>
      </c>
      <c r="D55" s="314"/>
      <c r="E55" s="314"/>
      <c r="F55" s="314"/>
      <c r="G55" s="314"/>
      <c r="H55" s="314"/>
      <c r="I55" s="314"/>
      <c r="J55" s="314"/>
    </row>
    <row r="56" spans="3:10" ht="12.75">
      <c r="C56" s="314"/>
      <c r="D56" s="314"/>
      <c r="E56" s="314"/>
      <c r="F56" s="314"/>
      <c r="G56" s="314"/>
      <c r="H56" s="314"/>
      <c r="I56" s="314"/>
      <c r="J56" s="314"/>
    </row>
  </sheetData>
  <sheetProtection/>
  <mergeCells count="14">
    <mergeCell ref="M4:V4"/>
    <mergeCell ref="M5:Z5"/>
    <mergeCell ref="C28:J29"/>
    <mergeCell ref="C35:J36"/>
    <mergeCell ref="C37:J38"/>
    <mergeCell ref="C45:J45"/>
    <mergeCell ref="C48:J51"/>
    <mergeCell ref="C55:J56"/>
    <mergeCell ref="C1:F4"/>
    <mergeCell ref="B5:J6"/>
    <mergeCell ref="C14:J16"/>
    <mergeCell ref="C9:J10"/>
    <mergeCell ref="C19:J22"/>
    <mergeCell ref="C26:J27"/>
  </mergeCells>
  <hyperlinks>
    <hyperlink ref="D23" location="'Indicative lifetime of Trea'!A1" display="Life of Treatment"/>
    <hyperlink ref="D11" location="BCR!A1" display="BCR spreadsheet"/>
    <hyperlink ref="D52" r:id="rId1" display="Contact us"/>
  </hyperlinks>
  <printOptions/>
  <pageMargins left="0.75" right="0.75" top="0.62" bottom="0.55" header="0.5" footer="0.41"/>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codeName="Sheet1">
    <pageSetUpPr fitToPage="1"/>
  </sheetPr>
  <dimension ref="A1:M36"/>
  <sheetViews>
    <sheetView showGridLines="0" zoomScalePageLayoutView="0" workbookViewId="0" topLeftCell="A1">
      <selection activeCell="W9" sqref="W9"/>
    </sheetView>
  </sheetViews>
  <sheetFormatPr defaultColWidth="9.140625" defaultRowHeight="12.75"/>
  <cols>
    <col min="1" max="1" width="5.00390625" style="0" customWidth="1"/>
    <col min="10" max="10" width="24.7109375" style="0" customWidth="1"/>
  </cols>
  <sheetData>
    <row r="1" spans="1:13" ht="45.75" customHeight="1">
      <c r="A1" s="317" t="s">
        <v>646</v>
      </c>
      <c r="B1" s="317"/>
      <c r="C1" s="317"/>
      <c r="D1" s="317"/>
      <c r="E1" s="317"/>
      <c r="F1" s="317"/>
      <c r="G1" s="317"/>
      <c r="H1" s="52"/>
      <c r="I1" s="52"/>
      <c r="K1" s="53"/>
      <c r="L1" s="53"/>
      <c r="M1" s="53"/>
    </row>
    <row r="2" spans="1:13" ht="35.25" customHeight="1">
      <c r="A2" s="320" t="s">
        <v>284</v>
      </c>
      <c r="B2" s="320"/>
      <c r="C2" s="320"/>
      <c r="D2" s="320"/>
      <c r="E2" s="320"/>
      <c r="F2" s="320"/>
      <c r="G2" s="320"/>
      <c r="H2" s="320"/>
      <c r="I2" s="320"/>
      <c r="J2" s="320"/>
      <c r="K2" s="53"/>
      <c r="L2" s="53"/>
      <c r="M2" s="53"/>
    </row>
    <row r="3" spans="1:13" ht="42" customHeight="1">
      <c r="A3" s="319" t="s">
        <v>572</v>
      </c>
      <c r="B3" s="319"/>
      <c r="C3" s="319"/>
      <c r="D3" s="319"/>
      <c r="E3" s="319"/>
      <c r="F3" s="319"/>
      <c r="G3" s="319"/>
      <c r="H3" s="319"/>
      <c r="I3" s="319"/>
      <c r="J3" s="319"/>
      <c r="K3" s="53"/>
      <c r="L3" s="53"/>
      <c r="M3" s="53"/>
    </row>
    <row r="4" spans="1:13" ht="30.75" customHeight="1">
      <c r="A4" s="319" t="s">
        <v>285</v>
      </c>
      <c r="B4" s="319"/>
      <c r="C4" s="319"/>
      <c r="D4" s="319"/>
      <c r="E4" s="319"/>
      <c r="F4" s="319"/>
      <c r="G4" s="319"/>
      <c r="H4" s="319"/>
      <c r="I4" s="319"/>
      <c r="J4" s="319"/>
      <c r="K4" s="53"/>
      <c r="L4" s="53"/>
      <c r="M4" s="53"/>
    </row>
    <row r="5" spans="1:13" ht="65.25" customHeight="1">
      <c r="A5" s="54" t="s">
        <v>286</v>
      </c>
      <c r="B5" s="319" t="s">
        <v>287</v>
      </c>
      <c r="C5" s="319"/>
      <c r="D5" s="319"/>
      <c r="E5" s="319"/>
      <c r="F5" s="319"/>
      <c r="G5" s="319"/>
      <c r="H5" s="319"/>
      <c r="I5" s="319"/>
      <c r="J5" s="319"/>
      <c r="K5" s="53"/>
      <c r="L5" s="53"/>
      <c r="M5" s="53"/>
    </row>
    <row r="6" spans="1:13" ht="9" customHeight="1">
      <c r="A6" s="54"/>
      <c r="B6" s="54"/>
      <c r="C6" s="54"/>
      <c r="D6" s="54"/>
      <c r="E6" s="54"/>
      <c r="F6" s="54"/>
      <c r="G6" s="54"/>
      <c r="H6" s="54"/>
      <c r="I6" s="54"/>
      <c r="K6" s="53"/>
      <c r="L6" s="53"/>
      <c r="M6" s="53"/>
    </row>
    <row r="7" spans="1:13" ht="39.75" customHeight="1">
      <c r="A7" s="54" t="s">
        <v>288</v>
      </c>
      <c r="B7" s="319" t="s">
        <v>289</v>
      </c>
      <c r="C7" s="319"/>
      <c r="D7" s="319"/>
      <c r="E7" s="319"/>
      <c r="F7" s="319"/>
      <c r="G7" s="319"/>
      <c r="H7" s="319"/>
      <c r="I7" s="319"/>
      <c r="J7" s="319"/>
      <c r="K7" s="53"/>
      <c r="L7" s="53"/>
      <c r="M7" s="53"/>
    </row>
    <row r="8" spans="1:13" ht="9" customHeight="1">
      <c r="A8" s="52"/>
      <c r="B8" s="55"/>
      <c r="C8" s="52"/>
      <c r="D8" s="52"/>
      <c r="E8" s="52"/>
      <c r="F8" s="52"/>
      <c r="G8" s="52"/>
      <c r="H8" s="52"/>
      <c r="I8" s="52"/>
      <c r="K8" s="53"/>
      <c r="L8" s="53"/>
      <c r="M8" s="53"/>
    </row>
    <row r="9" spans="1:13" ht="78.75" customHeight="1">
      <c r="A9" s="54" t="s">
        <v>290</v>
      </c>
      <c r="B9" s="319" t="s">
        <v>571</v>
      </c>
      <c r="C9" s="319"/>
      <c r="D9" s="319"/>
      <c r="E9" s="319"/>
      <c r="F9" s="319"/>
      <c r="G9" s="319"/>
      <c r="H9" s="319"/>
      <c r="I9" s="319"/>
      <c r="J9" s="319"/>
      <c r="K9" s="53"/>
      <c r="L9" s="53"/>
      <c r="M9" s="53"/>
    </row>
    <row r="10" spans="1:13" ht="9" customHeight="1">
      <c r="A10" s="52"/>
      <c r="B10" s="55"/>
      <c r="C10" s="52"/>
      <c r="D10" s="52"/>
      <c r="E10" s="52"/>
      <c r="F10" s="52"/>
      <c r="G10" s="52"/>
      <c r="H10" s="52"/>
      <c r="I10" s="52"/>
      <c r="K10" s="53"/>
      <c r="L10" s="53"/>
      <c r="M10" s="53"/>
    </row>
    <row r="11" spans="1:13" ht="66.75" customHeight="1">
      <c r="A11" s="56" t="s">
        <v>291</v>
      </c>
      <c r="B11" s="319" t="s">
        <v>292</v>
      </c>
      <c r="C11" s="319"/>
      <c r="D11" s="319"/>
      <c r="E11" s="319"/>
      <c r="F11" s="319"/>
      <c r="G11" s="319"/>
      <c r="H11" s="319"/>
      <c r="I11" s="319"/>
      <c r="J11" s="319"/>
      <c r="K11" s="53"/>
      <c r="L11" s="53"/>
      <c r="M11" s="53"/>
    </row>
    <row r="12" spans="1:13" ht="9" customHeight="1">
      <c r="A12" s="52"/>
      <c r="B12" s="55"/>
      <c r="C12" s="52"/>
      <c r="D12" s="52"/>
      <c r="E12" s="52"/>
      <c r="F12" s="52"/>
      <c r="G12" s="52"/>
      <c r="H12" s="52"/>
      <c r="I12" s="52"/>
      <c r="K12" s="53"/>
      <c r="L12" s="53"/>
      <c r="M12" s="53"/>
    </row>
    <row r="13" spans="1:13" ht="26.25" customHeight="1">
      <c r="A13" s="52"/>
      <c r="B13" s="52"/>
      <c r="C13" s="319" t="s">
        <v>293</v>
      </c>
      <c r="D13" s="319"/>
      <c r="E13" s="319"/>
      <c r="F13" s="319"/>
      <c r="G13" s="319"/>
      <c r="H13" s="319"/>
      <c r="I13" s="319"/>
      <c r="J13" s="319"/>
      <c r="K13" s="53"/>
      <c r="L13" s="53"/>
      <c r="M13" s="53"/>
    </row>
    <row r="14" spans="1:13" ht="26.25" customHeight="1">
      <c r="A14" s="52"/>
      <c r="B14" s="52"/>
      <c r="C14" s="319" t="s">
        <v>294</v>
      </c>
      <c r="D14" s="319"/>
      <c r="E14" s="319"/>
      <c r="F14" s="319"/>
      <c r="G14" s="319"/>
      <c r="H14" s="319"/>
      <c r="I14" s="319"/>
      <c r="J14" s="319"/>
      <c r="K14" s="53"/>
      <c r="L14" s="53"/>
      <c r="M14" s="53"/>
    </row>
    <row r="15" spans="1:13" ht="24.75" customHeight="1">
      <c r="A15" s="52"/>
      <c r="B15" s="52"/>
      <c r="C15" s="319" t="s">
        <v>295</v>
      </c>
      <c r="D15" s="319"/>
      <c r="E15" s="319"/>
      <c r="F15" s="319"/>
      <c r="G15" s="319"/>
      <c r="H15" s="319"/>
      <c r="I15" s="319"/>
      <c r="J15" s="319"/>
      <c r="K15" s="53"/>
      <c r="L15" s="53"/>
      <c r="M15" s="53"/>
    </row>
    <row r="16" spans="1:13" ht="12" customHeight="1">
      <c r="A16" s="52"/>
      <c r="B16" s="52"/>
      <c r="C16" s="55" t="s">
        <v>296</v>
      </c>
      <c r="D16" s="52"/>
      <c r="E16" s="52"/>
      <c r="F16" s="52"/>
      <c r="G16" s="57" t="s">
        <v>297</v>
      </c>
      <c r="H16" s="58"/>
      <c r="I16" s="58"/>
      <c r="J16" s="59"/>
      <c r="K16" s="53"/>
      <c r="L16" s="53"/>
      <c r="M16" s="53"/>
    </row>
    <row r="17" spans="1:13" ht="12" customHeight="1">
      <c r="A17" s="52"/>
      <c r="B17" s="52"/>
      <c r="C17" s="55" t="s">
        <v>298</v>
      </c>
      <c r="D17" s="52"/>
      <c r="E17" s="52"/>
      <c r="F17" s="52"/>
      <c r="G17" s="57" t="s">
        <v>299</v>
      </c>
      <c r="H17" s="52"/>
      <c r="I17" s="52"/>
      <c r="J17" s="51"/>
      <c r="K17" s="53"/>
      <c r="L17" s="53"/>
      <c r="M17" s="53"/>
    </row>
    <row r="18" spans="1:13" ht="12.75">
      <c r="A18" s="52"/>
      <c r="B18" s="52"/>
      <c r="C18" s="52"/>
      <c r="D18" s="52"/>
      <c r="E18" s="52"/>
      <c r="F18" s="52"/>
      <c r="G18" s="52"/>
      <c r="H18" s="52"/>
      <c r="I18" s="52"/>
      <c r="J18" s="51"/>
      <c r="K18" s="53"/>
      <c r="L18" s="53"/>
      <c r="M18" s="53"/>
    </row>
    <row r="19" spans="1:13" ht="53.25" customHeight="1">
      <c r="A19" s="52"/>
      <c r="B19" s="52"/>
      <c r="C19" s="319" t="s">
        <v>300</v>
      </c>
      <c r="D19" s="319"/>
      <c r="E19" s="319"/>
      <c r="F19" s="319"/>
      <c r="G19" s="319"/>
      <c r="H19" s="319"/>
      <c r="I19" s="319"/>
      <c r="J19" s="319"/>
      <c r="K19" s="53"/>
      <c r="L19" s="53"/>
      <c r="M19" s="53"/>
    </row>
    <row r="20" spans="1:13" ht="12.75">
      <c r="A20" s="52"/>
      <c r="B20" s="52"/>
      <c r="C20" s="57" t="s">
        <v>301</v>
      </c>
      <c r="D20" s="52"/>
      <c r="E20" s="52"/>
      <c r="F20" s="52"/>
      <c r="G20" s="52"/>
      <c r="H20" s="52"/>
      <c r="I20" s="52"/>
      <c r="K20" s="53"/>
      <c r="L20" s="53"/>
      <c r="M20" s="53"/>
    </row>
    <row r="21" spans="1:13" ht="12.75">
      <c r="A21" s="52"/>
      <c r="B21" s="52"/>
      <c r="C21" s="318" t="s">
        <v>302</v>
      </c>
      <c r="D21" s="318"/>
      <c r="E21" s="318"/>
      <c r="F21" s="318"/>
      <c r="G21" s="318"/>
      <c r="H21" s="318"/>
      <c r="I21" s="318"/>
      <c r="J21" s="318"/>
      <c r="K21" s="53"/>
      <c r="L21" s="53"/>
      <c r="M21" s="53"/>
    </row>
    <row r="22" spans="1:13" ht="39" customHeight="1">
      <c r="A22" s="52"/>
      <c r="B22" s="52"/>
      <c r="C22" s="319" t="s">
        <v>303</v>
      </c>
      <c r="D22" s="319"/>
      <c r="E22" s="319"/>
      <c r="F22" s="319"/>
      <c r="G22" s="319"/>
      <c r="H22" s="319"/>
      <c r="I22" s="319"/>
      <c r="J22" s="319"/>
      <c r="K22" s="53"/>
      <c r="L22" s="53"/>
      <c r="M22" s="53"/>
    </row>
    <row r="23" spans="1:13" ht="12.75">
      <c r="A23" s="52"/>
      <c r="B23" s="52"/>
      <c r="C23" s="318" t="s">
        <v>304</v>
      </c>
      <c r="D23" s="318"/>
      <c r="E23" s="318"/>
      <c r="F23" s="318"/>
      <c r="G23" s="318"/>
      <c r="H23" s="318"/>
      <c r="I23" s="318"/>
      <c r="J23" s="318"/>
      <c r="K23" s="53"/>
      <c r="L23" s="53"/>
      <c r="M23" s="53"/>
    </row>
    <row r="24" spans="1:13" ht="9" customHeight="1">
      <c r="A24" s="52"/>
      <c r="B24" s="52"/>
      <c r="C24" s="57"/>
      <c r="D24" s="52"/>
      <c r="E24" s="52"/>
      <c r="F24" s="52"/>
      <c r="G24" s="52"/>
      <c r="H24" s="52"/>
      <c r="I24" s="52"/>
      <c r="K24" s="53"/>
      <c r="L24" s="53"/>
      <c r="M24" s="53"/>
    </row>
    <row r="25" spans="1:13" ht="27" customHeight="1">
      <c r="A25" s="56" t="s">
        <v>305</v>
      </c>
      <c r="B25" s="319" t="s">
        <v>306</v>
      </c>
      <c r="C25" s="319"/>
      <c r="D25" s="319"/>
      <c r="E25" s="319"/>
      <c r="F25" s="319"/>
      <c r="G25" s="319"/>
      <c r="H25" s="319"/>
      <c r="I25" s="319"/>
      <c r="J25" s="319"/>
      <c r="K25" s="53"/>
      <c r="L25" s="53"/>
      <c r="M25" s="53"/>
    </row>
    <row r="26" spans="1:13" ht="9" customHeight="1">
      <c r="A26" s="52"/>
      <c r="B26" s="52"/>
      <c r="C26" s="52"/>
      <c r="D26" s="52"/>
      <c r="E26" s="52"/>
      <c r="F26" s="52"/>
      <c r="G26" s="52"/>
      <c r="H26" s="52"/>
      <c r="I26" s="52"/>
      <c r="K26" s="53"/>
      <c r="L26" s="53"/>
      <c r="M26" s="53"/>
    </row>
    <row r="27" spans="1:13" ht="12.75">
      <c r="A27" s="52" t="s">
        <v>307</v>
      </c>
      <c r="B27" s="57" t="s">
        <v>308</v>
      </c>
      <c r="C27" s="52"/>
      <c r="D27" s="52"/>
      <c r="E27" s="52"/>
      <c r="F27" s="52"/>
      <c r="G27" s="52"/>
      <c r="H27" s="52"/>
      <c r="I27" s="52"/>
      <c r="K27" s="53"/>
      <c r="L27" s="53"/>
      <c r="M27" s="53"/>
    </row>
    <row r="28" spans="1:13" ht="12.75">
      <c r="A28" s="52"/>
      <c r="B28" s="52"/>
      <c r="C28" s="52"/>
      <c r="D28" s="52"/>
      <c r="E28" s="52"/>
      <c r="F28" s="52"/>
      <c r="G28" s="52"/>
      <c r="H28" s="52"/>
      <c r="I28" s="52"/>
      <c r="K28" s="53"/>
      <c r="L28" s="53"/>
      <c r="M28" s="53"/>
    </row>
    <row r="29" spans="1:13" ht="27.75" customHeight="1">
      <c r="A29" s="56" t="s">
        <v>309</v>
      </c>
      <c r="B29" s="319" t="s">
        <v>319</v>
      </c>
      <c r="C29" s="319"/>
      <c r="D29" s="319"/>
      <c r="E29" s="319"/>
      <c r="F29" s="319"/>
      <c r="G29" s="319"/>
      <c r="H29" s="319"/>
      <c r="I29" s="319"/>
      <c r="J29" s="319"/>
      <c r="K29" s="53"/>
      <c r="M29" s="53"/>
    </row>
    <row r="30" spans="1:13" ht="12.75" customHeight="1">
      <c r="A30" s="56"/>
      <c r="B30" t="s">
        <v>320</v>
      </c>
      <c r="C30" s="61" t="s">
        <v>321</v>
      </c>
      <c r="D30" s="54"/>
      <c r="E30" s="54"/>
      <c r="F30" s="54"/>
      <c r="G30" s="54"/>
      <c r="H30" s="54"/>
      <c r="I30" s="54"/>
      <c r="J30" s="54"/>
      <c r="K30" s="53"/>
      <c r="L30" s="61"/>
      <c r="M30" s="53"/>
    </row>
    <row r="31" spans="1:13" ht="9" customHeight="1">
      <c r="A31" s="52"/>
      <c r="B31" s="52"/>
      <c r="C31" s="52"/>
      <c r="D31" s="52"/>
      <c r="E31" s="52"/>
      <c r="F31" s="52"/>
      <c r="G31" s="52"/>
      <c r="H31" s="52"/>
      <c r="I31" s="52"/>
      <c r="K31" s="53"/>
      <c r="L31" s="53"/>
      <c r="M31" s="53"/>
    </row>
    <row r="32" spans="1:13" ht="53.25" customHeight="1">
      <c r="A32" s="56" t="s">
        <v>310</v>
      </c>
      <c r="B32" s="319" t="s">
        <v>311</v>
      </c>
      <c r="C32" s="319"/>
      <c r="D32" s="319"/>
      <c r="E32" s="319"/>
      <c r="F32" s="319"/>
      <c r="G32" s="319"/>
      <c r="H32" s="319"/>
      <c r="I32" s="319"/>
      <c r="J32" s="319"/>
      <c r="K32" s="53"/>
      <c r="L32" s="53"/>
      <c r="M32" s="53"/>
    </row>
    <row r="33" spans="1:13" ht="9" customHeight="1">
      <c r="A33" s="52"/>
      <c r="B33" s="52"/>
      <c r="C33" s="52"/>
      <c r="D33" s="52"/>
      <c r="E33" s="52"/>
      <c r="F33" s="52"/>
      <c r="G33" s="52"/>
      <c r="H33" s="52"/>
      <c r="I33" s="52"/>
      <c r="K33" s="53"/>
      <c r="L33" s="53"/>
      <c r="M33" s="53"/>
    </row>
    <row r="34" spans="1:13" ht="40.5" customHeight="1">
      <c r="A34" s="56" t="s">
        <v>312</v>
      </c>
      <c r="B34" s="319" t="s">
        <v>313</v>
      </c>
      <c r="C34" s="319"/>
      <c r="D34" s="319"/>
      <c r="E34" s="319"/>
      <c r="F34" s="319"/>
      <c r="G34" s="319"/>
      <c r="H34" s="319"/>
      <c r="I34" s="319"/>
      <c r="J34" s="319"/>
      <c r="K34" s="53"/>
      <c r="L34" s="53"/>
      <c r="M34" s="53"/>
    </row>
    <row r="35" spans="3:13" ht="12.75">
      <c r="C35" s="51"/>
      <c r="D35" s="51"/>
      <c r="E35" s="51"/>
      <c r="F35" s="51"/>
      <c r="G35" s="51"/>
      <c r="H35" s="51"/>
      <c r="I35" s="51"/>
      <c r="K35" s="53"/>
      <c r="L35" s="53"/>
      <c r="M35" s="53"/>
    </row>
    <row r="36" spans="3:13" ht="12.75">
      <c r="C36" s="51"/>
      <c r="D36" s="51"/>
      <c r="E36" s="51"/>
      <c r="F36" s="51"/>
      <c r="G36" s="51"/>
      <c r="H36" s="51"/>
      <c r="I36" s="51"/>
      <c r="K36" s="53"/>
      <c r="L36" s="53"/>
      <c r="M36" s="53"/>
    </row>
  </sheetData>
  <sheetProtection/>
  <mergeCells count="19">
    <mergeCell ref="B32:J32"/>
    <mergeCell ref="C22:J22"/>
    <mergeCell ref="B34:J34"/>
    <mergeCell ref="B7:J7"/>
    <mergeCell ref="B9:J9"/>
    <mergeCell ref="B11:J11"/>
    <mergeCell ref="C13:J13"/>
    <mergeCell ref="C14:J14"/>
    <mergeCell ref="C15:J15"/>
    <mergeCell ref="C19:J19"/>
    <mergeCell ref="A1:G1"/>
    <mergeCell ref="C23:J23"/>
    <mergeCell ref="B25:J25"/>
    <mergeCell ref="B29:J29"/>
    <mergeCell ref="C21:J21"/>
    <mergeCell ref="A2:J2"/>
    <mergeCell ref="A3:J3"/>
    <mergeCell ref="A4:J4"/>
    <mergeCell ref="B5:J5"/>
  </mergeCells>
  <hyperlinks>
    <hyperlink ref="C30" location="'Indicative lifetime of Trea'!A1" display="table 1"/>
  </hyperlinks>
  <printOptions/>
  <pageMargins left="0.75" right="0.9" top="0.79" bottom="1" header="0.5" footer="0.5"/>
  <pageSetup fitToHeight="1" fitToWidth="1"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codeName="Sheet12">
    <pageSetUpPr fitToPage="1"/>
  </sheetPr>
  <dimension ref="A1:CD485"/>
  <sheetViews>
    <sheetView showGridLines="0" zoomScale="85" zoomScaleNormal="85" zoomScalePageLayoutView="0" workbookViewId="0" topLeftCell="A56">
      <selection activeCell="C71" sqref="C71:D87"/>
    </sheetView>
  </sheetViews>
  <sheetFormatPr defaultColWidth="9.140625" defaultRowHeight="12.75"/>
  <cols>
    <col min="1" max="1" width="4.140625" style="129" customWidth="1"/>
    <col min="2" max="2" width="33.8515625" style="129" customWidth="1"/>
    <col min="3" max="3" width="11.421875" style="129" customWidth="1"/>
    <col min="4" max="5" width="12.00390625" style="129" customWidth="1"/>
    <col min="6" max="6" width="18.7109375" style="129" customWidth="1"/>
    <col min="7" max="7" width="33.421875" style="129" customWidth="1"/>
    <col min="8" max="8" width="19.28125" style="129" customWidth="1"/>
    <col min="9" max="9" width="32.421875" style="129" customWidth="1"/>
    <col min="10" max="10" width="27.28125" style="129" customWidth="1"/>
    <col min="11" max="11" width="24.28125" style="129" customWidth="1"/>
    <col min="12" max="12" width="18.7109375" style="129" customWidth="1"/>
    <col min="13" max="13" width="33.00390625" style="129" customWidth="1"/>
    <col min="14" max="14" width="17.421875" style="129" customWidth="1"/>
    <col min="15" max="15" width="34.140625" style="129" customWidth="1"/>
    <col min="16" max="16" width="13.8515625" style="238" bestFit="1" customWidth="1"/>
    <col min="17" max="17" width="11.7109375" style="238" bestFit="1" customWidth="1"/>
    <col min="18" max="18" width="9.140625" style="238" customWidth="1"/>
    <col min="19" max="19" width="13.8515625" style="238" bestFit="1" customWidth="1"/>
    <col min="20" max="20" width="12.140625" style="238" bestFit="1" customWidth="1"/>
    <col min="21" max="21" width="9.140625" style="238" customWidth="1"/>
    <col min="22" max="22" width="19.00390625" style="238" customWidth="1"/>
    <col min="23" max="23" width="11.7109375" style="238" customWidth="1"/>
    <col min="24" max="24" width="15.57421875" style="238" customWidth="1"/>
    <col min="25" max="25" width="13.8515625" style="238" bestFit="1" customWidth="1"/>
    <col min="26" max="26" width="11.7109375" style="238" bestFit="1" customWidth="1"/>
    <col min="27" max="27" width="9.140625" style="238" customWidth="1"/>
    <col min="28" max="28" width="13.8515625" style="238" bestFit="1" customWidth="1"/>
    <col min="29" max="29" width="11.7109375" style="238" bestFit="1" customWidth="1"/>
    <col min="30" max="31" width="9.140625" style="238" customWidth="1"/>
    <col min="32" max="32" width="10.28125" style="238" bestFit="1" customWidth="1"/>
    <col min="33" max="33" width="9.8515625" style="238" bestFit="1" customWidth="1"/>
    <col min="34" max="34" width="10.140625" style="238" customWidth="1"/>
    <col min="35" max="51" width="9.140625" style="238" customWidth="1"/>
    <col min="52" max="82" width="9.140625" style="239" customWidth="1"/>
    <col min="83" max="16384" width="9.140625" style="129" customWidth="1"/>
  </cols>
  <sheetData>
    <row r="1" spans="1:82" s="128" customFormat="1" ht="10.5" customHeight="1">
      <c r="A1" s="385"/>
      <c r="B1" s="386"/>
      <c r="C1" s="123"/>
      <c r="D1" s="124"/>
      <c r="E1" s="124"/>
      <c r="F1" s="125"/>
      <c r="G1" s="125"/>
      <c r="H1" s="126"/>
      <c r="I1" s="126"/>
      <c r="J1" s="126"/>
      <c r="K1" s="126"/>
      <c r="L1" s="126"/>
      <c r="M1" s="126"/>
      <c r="N1" s="126"/>
      <c r="O1" s="127">
        <f ca="1">NOW()</f>
        <v>45097.47450648148</v>
      </c>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8"/>
      <c r="AX1" s="238"/>
      <c r="AY1" s="238"/>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row>
    <row r="2" spans="1:48" ht="12.75" customHeight="1">
      <c r="A2" s="326" t="s">
        <v>648</v>
      </c>
      <c r="B2" s="327"/>
      <c r="C2" s="327"/>
      <c r="D2" s="327"/>
      <c r="E2" s="327"/>
      <c r="F2" s="327"/>
      <c r="G2" s="327"/>
      <c r="H2" s="327"/>
      <c r="I2" s="327"/>
      <c r="J2" s="327"/>
      <c r="K2" s="327"/>
      <c r="L2" s="327"/>
      <c r="M2" s="327"/>
      <c r="N2" s="327"/>
      <c r="O2" s="328"/>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row>
    <row r="3" spans="1:48" ht="12.75" customHeight="1">
      <c r="A3" s="326"/>
      <c r="B3" s="327"/>
      <c r="C3" s="327"/>
      <c r="D3" s="327"/>
      <c r="E3" s="327"/>
      <c r="F3" s="327"/>
      <c r="G3" s="327"/>
      <c r="H3" s="327"/>
      <c r="I3" s="327"/>
      <c r="J3" s="327"/>
      <c r="K3" s="327"/>
      <c r="L3" s="327"/>
      <c r="M3" s="327"/>
      <c r="N3" s="327"/>
      <c r="O3" s="328"/>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row>
    <row r="4" spans="1:48" ht="12" customHeight="1">
      <c r="A4" s="326"/>
      <c r="B4" s="327"/>
      <c r="C4" s="327"/>
      <c r="D4" s="327"/>
      <c r="E4" s="327"/>
      <c r="F4" s="327"/>
      <c r="G4" s="327"/>
      <c r="H4" s="327"/>
      <c r="I4" s="327"/>
      <c r="J4" s="327"/>
      <c r="K4" s="327"/>
      <c r="L4" s="327"/>
      <c r="M4" s="327"/>
      <c r="N4" s="327"/>
      <c r="O4" s="328"/>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row>
    <row r="5" spans="1:48" ht="14.25" customHeight="1">
      <c r="A5" s="130"/>
      <c r="B5" s="131"/>
      <c r="C5" s="131"/>
      <c r="D5" s="131"/>
      <c r="E5" s="131"/>
      <c r="F5" s="131"/>
      <c r="G5" s="132"/>
      <c r="H5" s="132"/>
      <c r="I5" s="132"/>
      <c r="J5" s="132"/>
      <c r="K5" s="132"/>
      <c r="L5" s="132"/>
      <c r="M5" s="132"/>
      <c r="N5" s="133"/>
      <c r="O5" s="134"/>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row>
    <row r="6" spans="1:48" ht="15" customHeight="1">
      <c r="A6" s="130"/>
      <c r="B6" s="135" t="s">
        <v>186</v>
      </c>
      <c r="C6" s="390"/>
      <c r="D6" s="391"/>
      <c r="E6" s="391"/>
      <c r="F6" s="392"/>
      <c r="G6" s="132"/>
      <c r="H6" s="340" t="s">
        <v>7</v>
      </c>
      <c r="I6" s="329" t="str">
        <f>IF(OR(I13=0,D26=0),"-",I13/D26)</f>
        <v>-</v>
      </c>
      <c r="J6" s="132"/>
      <c r="K6" s="217" t="s">
        <v>622</v>
      </c>
      <c r="L6" s="217"/>
      <c r="M6" s="217"/>
      <c r="N6" s="132"/>
      <c r="O6" s="291"/>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3"/>
    </row>
    <row r="7" spans="1:48" ht="15" customHeight="1">
      <c r="A7" s="136"/>
      <c r="B7" s="137" t="s">
        <v>187</v>
      </c>
      <c r="C7" s="390"/>
      <c r="D7" s="391"/>
      <c r="E7" s="391"/>
      <c r="F7" s="392"/>
      <c r="G7" s="132"/>
      <c r="H7" s="340"/>
      <c r="I7" s="330"/>
      <c r="J7" s="211" t="str">
        <f>IF(AND(I6&gt;=1,I6&lt;2),"BCR &lt; 2. Eligible for State BS Prog. Only",IF(I6&lt;1,"BCR &lt; 1. Not Eligible Black Spot Prog.","-"))</f>
        <v>-</v>
      </c>
      <c r="K7" s="218"/>
      <c r="L7" s="217"/>
      <c r="M7" s="219"/>
      <c r="N7" s="138"/>
      <c r="O7" s="139"/>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row>
    <row r="8" spans="1:48" ht="17.25" customHeight="1">
      <c r="A8" s="136"/>
      <c r="B8" s="137" t="s">
        <v>190</v>
      </c>
      <c r="C8" s="338">
        <v>1</v>
      </c>
      <c r="D8" s="339"/>
      <c r="E8" s="339"/>
      <c r="F8" s="339"/>
      <c r="G8" s="290" t="s">
        <v>592</v>
      </c>
      <c r="H8" s="340"/>
      <c r="I8" s="331"/>
      <c r="J8" s="212" t="str">
        <f>IF(AND(D12&lt;=3,D12&gt;=2),IF(SUM(C30:C60)&gt;=3,"-","Not enough No. of Crashes."),"-")</f>
        <v>-</v>
      </c>
      <c r="K8" s="218"/>
      <c r="L8" s="217"/>
      <c r="M8" s="219"/>
      <c r="N8" s="138"/>
      <c r="O8" s="139"/>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row>
    <row r="9" spans="1:48" ht="17.25" customHeight="1">
      <c r="A9" s="136"/>
      <c r="B9" s="137" t="s">
        <v>633</v>
      </c>
      <c r="C9" s="388">
        <v>1</v>
      </c>
      <c r="D9" s="389"/>
      <c r="E9" s="389"/>
      <c r="F9" s="389"/>
      <c r="G9" s="132"/>
      <c r="H9" s="140"/>
      <c r="I9" s="141"/>
      <c r="J9" s="348" t="str">
        <f>IF(F13&lt;0.2,IF(SUM(C30:C60)=0,"","Casualty crashes / km / annum must be more than 0.2. NOT eligible for BS nomination"),"-")</f>
        <v>-</v>
      </c>
      <c r="K9" s="348"/>
      <c r="L9" s="132"/>
      <c r="M9" s="138"/>
      <c r="N9" s="138"/>
      <c r="O9" s="139"/>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233"/>
      <c r="AO9" s="233"/>
      <c r="AP9" s="233"/>
      <c r="AQ9" s="233"/>
      <c r="AR9" s="233"/>
      <c r="AS9" s="233"/>
      <c r="AT9" s="233"/>
      <c r="AU9" s="233"/>
      <c r="AV9" s="233"/>
    </row>
    <row r="10" spans="1:48" ht="10.5" customHeight="1">
      <c r="A10" s="136"/>
      <c r="B10" s="132"/>
      <c r="C10" s="132"/>
      <c r="D10" s="132"/>
      <c r="E10" s="132"/>
      <c r="F10" s="132"/>
      <c r="G10" s="132"/>
      <c r="H10" s="343" t="s">
        <v>5</v>
      </c>
      <c r="I10" s="332">
        <f>SUM(AG30:AG57)</f>
        <v>0</v>
      </c>
      <c r="J10" s="348"/>
      <c r="K10" s="348"/>
      <c r="L10" s="132"/>
      <c r="M10" s="142"/>
      <c r="N10" s="142"/>
      <c r="O10" s="14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row>
    <row r="11" spans="1:48" ht="18" customHeight="1">
      <c r="A11" s="136"/>
      <c r="B11" s="380" t="s">
        <v>184</v>
      </c>
      <c r="C11" s="380"/>
      <c r="D11" s="144">
        <v>1</v>
      </c>
      <c r="E11" s="145"/>
      <c r="F11" s="341" t="s">
        <v>0</v>
      </c>
      <c r="G11" s="132"/>
      <c r="H11" s="343"/>
      <c r="I11" s="333"/>
      <c r="J11" s="348"/>
      <c r="K11" s="348"/>
      <c r="L11" s="132"/>
      <c r="M11" s="142"/>
      <c r="N11" s="142"/>
      <c r="O11" s="14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row>
    <row r="12" spans="1:48" ht="18" customHeight="1">
      <c r="A12" s="136"/>
      <c r="B12" s="387" t="s">
        <v>185</v>
      </c>
      <c r="C12" s="387"/>
      <c r="D12" s="146">
        <v>1</v>
      </c>
      <c r="E12" s="147"/>
      <c r="F12" s="342"/>
      <c r="G12" s="132"/>
      <c r="H12" s="343"/>
      <c r="I12" s="334"/>
      <c r="J12" s="355" t="s">
        <v>601</v>
      </c>
      <c r="K12" s="348"/>
      <c r="L12" s="132"/>
      <c r="M12" s="138"/>
      <c r="N12" s="297"/>
      <c r="O12" s="139"/>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c r="AN12" s="233"/>
      <c r="AO12" s="233"/>
      <c r="AP12" s="233"/>
      <c r="AQ12" s="233"/>
      <c r="AR12" s="233"/>
      <c r="AS12" s="233"/>
      <c r="AT12" s="233"/>
      <c r="AU12" s="233"/>
      <c r="AV12" s="233"/>
    </row>
    <row r="13" spans="1:48" ht="18" customHeight="1">
      <c r="A13" s="136"/>
      <c r="B13" s="380" t="str">
        <f>IF(D12=2,"-","Road Length (km)")</f>
        <v>Road Length (km)</v>
      </c>
      <c r="C13" s="380"/>
      <c r="D13" s="115"/>
      <c r="E13" s="148"/>
      <c r="F13" s="149">
        <f>IF(D13=0,"",SUM(C30:C60)/D13/F15)</f>
      </c>
      <c r="G13" s="132"/>
      <c r="H13" s="343" t="s">
        <v>191</v>
      </c>
      <c r="I13" s="335">
        <f>IF(I10=0,"",D17*I10)</f>
      </c>
      <c r="J13" s="356"/>
      <c r="K13" s="348"/>
      <c r="L13" s="132"/>
      <c r="M13" s="138"/>
      <c r="N13" s="138"/>
      <c r="O13" s="139"/>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row>
    <row r="14" spans="1:48" ht="12.75" customHeight="1">
      <c r="A14" s="136"/>
      <c r="B14" s="381" t="s">
        <v>341</v>
      </c>
      <c r="C14" s="382"/>
      <c r="D14" s="150" t="s">
        <v>342</v>
      </c>
      <c r="E14" s="149" t="s">
        <v>343</v>
      </c>
      <c r="F14" s="151" t="s">
        <v>201</v>
      </c>
      <c r="G14" s="132"/>
      <c r="H14" s="343"/>
      <c r="I14" s="336"/>
      <c r="J14" s="132"/>
      <c r="K14" s="132"/>
      <c r="L14" s="132"/>
      <c r="M14" s="138"/>
      <c r="N14" s="138"/>
      <c r="O14" s="139"/>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row>
    <row r="15" spans="1:48" ht="12.75" customHeight="1">
      <c r="A15" s="136"/>
      <c r="B15" s="383"/>
      <c r="C15" s="384"/>
      <c r="D15" s="152">
        <v>2018</v>
      </c>
      <c r="E15" s="152">
        <v>2022</v>
      </c>
      <c r="F15" s="101">
        <f>(E15-D15)+1</f>
        <v>5</v>
      </c>
      <c r="G15" s="132"/>
      <c r="H15" s="343"/>
      <c r="I15" s="337"/>
      <c r="J15" s="132"/>
      <c r="K15" s="217" t="s">
        <v>647</v>
      </c>
      <c r="L15" s="217"/>
      <c r="M15" s="219"/>
      <c r="N15" s="138"/>
      <c r="O15" s="139"/>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row>
    <row r="16" spans="1:48" ht="18" customHeight="1">
      <c r="A16" s="136"/>
      <c r="B16" s="370" t="s">
        <v>12</v>
      </c>
      <c r="C16" s="371"/>
      <c r="D16" s="153">
        <v>1</v>
      </c>
      <c r="E16" s="154"/>
      <c r="F16" s="132"/>
      <c r="G16" s="132"/>
      <c r="H16" s="343" t="s">
        <v>6</v>
      </c>
      <c r="I16" s="335">
        <f>IF(I13="","",I13-D26)</f>
      </c>
      <c r="J16" s="132"/>
      <c r="K16" s="217"/>
      <c r="L16" s="217"/>
      <c r="M16" s="219"/>
      <c r="N16" s="138"/>
      <c r="O16" s="139"/>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3"/>
      <c r="AQ16" s="233"/>
      <c r="AR16" s="233"/>
      <c r="AS16" s="233"/>
      <c r="AT16" s="233"/>
      <c r="AU16" s="233"/>
      <c r="AV16" s="233"/>
    </row>
    <row r="17" spans="1:48" ht="16.5" customHeight="1">
      <c r="A17" s="136"/>
      <c r="B17" s="372" t="s">
        <v>13</v>
      </c>
      <c r="C17" s="373"/>
      <c r="D17" s="102">
        <f>VLOOKUP(D16,K69:M78,3)</f>
        <v>0</v>
      </c>
      <c r="E17" s="157"/>
      <c r="F17" s="138"/>
      <c r="G17" s="132"/>
      <c r="H17" s="343"/>
      <c r="I17" s="336"/>
      <c r="J17" s="132"/>
      <c r="K17" s="217"/>
      <c r="L17" s="217"/>
      <c r="M17" s="219"/>
      <c r="N17" s="138"/>
      <c r="O17" s="139"/>
      <c r="P17" s="233"/>
      <c r="Q17" s="233"/>
      <c r="R17" s="233"/>
      <c r="S17" s="233"/>
      <c r="T17" s="233"/>
      <c r="U17" s="233"/>
      <c r="V17" s="233"/>
      <c r="W17" s="233"/>
      <c r="X17" s="233"/>
      <c r="Y17" s="233"/>
      <c r="Z17" s="233"/>
      <c r="AA17" s="233"/>
      <c r="AB17" s="233"/>
      <c r="AC17" s="233"/>
      <c r="AD17" s="233"/>
      <c r="AE17" s="233"/>
      <c r="AF17" s="233"/>
      <c r="AG17" s="233"/>
      <c r="AH17" s="233"/>
      <c r="AI17" s="233"/>
      <c r="AJ17" s="233"/>
      <c r="AK17" s="233"/>
      <c r="AL17" s="233"/>
      <c r="AM17" s="233"/>
      <c r="AN17" s="233"/>
      <c r="AO17" s="233"/>
      <c r="AP17" s="233"/>
      <c r="AQ17" s="233"/>
      <c r="AR17" s="233"/>
      <c r="AS17" s="233"/>
      <c r="AT17" s="233"/>
      <c r="AU17" s="233"/>
      <c r="AV17" s="233"/>
    </row>
    <row r="18" spans="1:48" ht="12.75" customHeight="1">
      <c r="A18" s="136"/>
      <c r="B18" s="372" t="s">
        <v>14</v>
      </c>
      <c r="C18" s="373"/>
      <c r="D18" s="103">
        <v>7</v>
      </c>
      <c r="E18" s="158"/>
      <c r="F18" s="138"/>
      <c r="G18" s="132"/>
      <c r="H18" s="343"/>
      <c r="I18" s="337"/>
      <c r="J18" s="132"/>
      <c r="K18" s="132"/>
      <c r="L18" s="132"/>
      <c r="M18" s="138"/>
      <c r="N18" s="138"/>
      <c r="O18" s="139"/>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row>
    <row r="19" spans="1:48" ht="12.75" customHeight="1">
      <c r="A19" s="136"/>
      <c r="B19" s="159"/>
      <c r="C19" s="160"/>
      <c r="D19" s="132"/>
      <c r="E19" s="132"/>
      <c r="F19" s="138"/>
      <c r="G19" s="132"/>
      <c r="H19" s="132"/>
      <c r="I19" s="132"/>
      <c r="J19" s="132"/>
      <c r="K19" s="132"/>
      <c r="L19" s="132"/>
      <c r="M19" s="138"/>
      <c r="N19" s="138"/>
      <c r="O19" s="139"/>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row>
    <row r="20" spans="1:48" ht="25.5" customHeight="1">
      <c r="A20" s="136"/>
      <c r="B20" s="137" t="s">
        <v>4</v>
      </c>
      <c r="C20" s="161" t="s">
        <v>183</v>
      </c>
      <c r="D20" s="162" t="s">
        <v>192</v>
      </c>
      <c r="E20" s="163"/>
      <c r="F20" s="132" t="s">
        <v>344</v>
      </c>
      <c r="G20" s="132"/>
      <c r="H20" s="164"/>
      <c r="I20" s="132"/>
      <c r="J20" s="138"/>
      <c r="K20" s="138"/>
      <c r="L20" s="138"/>
      <c r="M20" s="138"/>
      <c r="N20" s="138"/>
      <c r="O20" s="139"/>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row>
    <row r="21" spans="1:48" ht="18.75" customHeight="1">
      <c r="A21" s="136"/>
      <c r="B21" s="165">
        <v>1</v>
      </c>
      <c r="C21" s="166">
        <f>VLOOKUP(B21,$U$74:$W$154,3)</f>
        <v>0</v>
      </c>
      <c r="D21" s="116">
        <v>0</v>
      </c>
      <c r="E21" s="167"/>
      <c r="F21" s="344"/>
      <c r="G21" s="344"/>
      <c r="H21" s="164"/>
      <c r="I21" s="220" t="s">
        <v>559</v>
      </c>
      <c r="J21" s="221"/>
      <c r="K21" s="221"/>
      <c r="L21" s="221"/>
      <c r="M21" s="221"/>
      <c r="N21" s="221"/>
      <c r="O21" s="222"/>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row>
    <row r="22" spans="1:48" ht="18.75" customHeight="1">
      <c r="A22" s="136"/>
      <c r="B22" s="165">
        <v>1</v>
      </c>
      <c r="C22" s="166">
        <f>VLOOKUP(B22,$U$74:$W$154,3)</f>
        <v>0</v>
      </c>
      <c r="D22" s="116">
        <v>0</v>
      </c>
      <c r="E22" s="167"/>
      <c r="F22" s="344"/>
      <c r="G22" s="344"/>
      <c r="H22" s="164"/>
      <c r="I22" s="212" t="s">
        <v>560</v>
      </c>
      <c r="J22" s="212"/>
      <c r="K22" s="212"/>
      <c r="L22" s="212"/>
      <c r="M22" s="223"/>
      <c r="N22" s="223"/>
      <c r="O22" s="222"/>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row>
    <row r="23" spans="1:48" ht="18.75" customHeight="1">
      <c r="A23" s="136"/>
      <c r="B23" s="165">
        <v>1</v>
      </c>
      <c r="C23" s="166">
        <f>VLOOKUP(B23,$U$74:$W$154,3)</f>
        <v>0</v>
      </c>
      <c r="D23" s="116">
        <v>0</v>
      </c>
      <c r="E23" s="167"/>
      <c r="F23" s="344"/>
      <c r="G23" s="344"/>
      <c r="H23" s="164"/>
      <c r="I23" s="212" t="s">
        <v>558</v>
      </c>
      <c r="J23" s="223"/>
      <c r="K23" s="223"/>
      <c r="L23" s="223"/>
      <c r="M23" s="223"/>
      <c r="N23" s="223"/>
      <c r="O23" s="222"/>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row>
    <row r="24" spans="1:48" ht="18.75" customHeight="1">
      <c r="A24" s="136"/>
      <c r="B24" s="165">
        <v>1</v>
      </c>
      <c r="C24" s="166">
        <f>VLOOKUP(B24,$U$74:$W$154,3)</f>
        <v>0</v>
      </c>
      <c r="D24" s="116">
        <v>0</v>
      </c>
      <c r="E24" s="167"/>
      <c r="F24" s="344"/>
      <c r="G24" s="344"/>
      <c r="H24" s="164"/>
      <c r="I24" s="132"/>
      <c r="J24" s="132"/>
      <c r="K24" s="132"/>
      <c r="L24" s="132"/>
      <c r="M24" s="138"/>
      <c r="N24" s="138"/>
      <c r="O24" s="139"/>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row>
    <row r="25" spans="1:48" ht="18.75" customHeight="1">
      <c r="A25" s="136"/>
      <c r="B25" s="168">
        <v>1</v>
      </c>
      <c r="C25" s="166">
        <f>VLOOKUP(B25,$U$74:$W$154,3)</f>
        <v>0</v>
      </c>
      <c r="D25" s="116">
        <v>0</v>
      </c>
      <c r="E25" s="167"/>
      <c r="F25" s="344"/>
      <c r="G25" s="344"/>
      <c r="H25" s="164"/>
      <c r="I25" s="132"/>
      <c r="J25" s="138"/>
      <c r="K25" s="138"/>
      <c r="L25" s="138"/>
      <c r="M25" s="138"/>
      <c r="N25" s="138"/>
      <c r="O25" s="139"/>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c r="AT25" s="233"/>
      <c r="AU25" s="233"/>
      <c r="AV25" s="233"/>
    </row>
    <row r="26" spans="1:48" ht="18.75" customHeight="1">
      <c r="A26" s="136"/>
      <c r="B26" s="169" t="s">
        <v>2</v>
      </c>
      <c r="C26" s="170"/>
      <c r="D26" s="104">
        <f>SUM(D21:D25)</f>
        <v>0</v>
      </c>
      <c r="E26" s="171"/>
      <c r="F26" s="138"/>
      <c r="G26" s="132"/>
      <c r="H26" s="132"/>
      <c r="I26" s="132"/>
      <c r="J26" s="138"/>
      <c r="K26" s="138"/>
      <c r="L26" s="138"/>
      <c r="M26" s="138"/>
      <c r="N26" s="138"/>
      <c r="O26" s="139"/>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3"/>
      <c r="AN26" s="233"/>
      <c r="AO26" s="233"/>
      <c r="AP26" s="233"/>
      <c r="AQ26" s="233"/>
      <c r="AR26" s="233"/>
      <c r="AS26" s="233"/>
      <c r="AT26" s="233"/>
      <c r="AU26" s="233"/>
      <c r="AV26" s="233"/>
    </row>
    <row r="27" spans="1:48" ht="10.5" customHeight="1">
      <c r="A27" s="136"/>
      <c r="B27" s="138"/>
      <c r="C27" s="172"/>
      <c r="D27" s="138"/>
      <c r="E27" s="138"/>
      <c r="F27" s="138"/>
      <c r="G27" s="132"/>
      <c r="H27" s="132"/>
      <c r="I27" s="132"/>
      <c r="J27" s="138"/>
      <c r="K27" s="138"/>
      <c r="L27" s="138"/>
      <c r="M27" s="138"/>
      <c r="N27" s="138"/>
      <c r="O27" s="139"/>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row>
    <row r="28" spans="1:48" ht="19.5" customHeight="1">
      <c r="A28" s="368" t="s">
        <v>19</v>
      </c>
      <c r="B28" s="374" t="s">
        <v>20</v>
      </c>
      <c r="C28" s="374" t="s">
        <v>545</v>
      </c>
      <c r="D28" s="370" t="s">
        <v>314</v>
      </c>
      <c r="E28" s="378" t="s">
        <v>345</v>
      </c>
      <c r="F28" s="375" t="s">
        <v>1</v>
      </c>
      <c r="G28" s="376"/>
      <c r="H28" s="376"/>
      <c r="I28" s="376"/>
      <c r="J28" s="376"/>
      <c r="K28" s="376"/>
      <c r="L28" s="376"/>
      <c r="M28" s="376"/>
      <c r="N28" s="376"/>
      <c r="O28" s="377"/>
      <c r="P28" s="360"/>
      <c r="Q28" s="361"/>
      <c r="R28" s="361"/>
      <c r="S28" s="360"/>
      <c r="T28" s="361"/>
      <c r="U28" s="361"/>
      <c r="V28" s="360"/>
      <c r="W28" s="361"/>
      <c r="X28" s="361"/>
      <c r="Y28" s="360"/>
      <c r="Z28" s="361"/>
      <c r="AA28" s="361"/>
      <c r="AB28" s="360"/>
      <c r="AC28" s="361"/>
      <c r="AD28" s="361"/>
      <c r="AE28" s="366" t="s">
        <v>10</v>
      </c>
      <c r="AF28" s="366" t="s">
        <v>11</v>
      </c>
      <c r="AG28" s="367" t="s">
        <v>188</v>
      </c>
      <c r="AH28" s="233"/>
      <c r="AI28" s="233"/>
      <c r="AJ28" s="233"/>
      <c r="AK28" s="233"/>
      <c r="AL28" s="233"/>
      <c r="AM28" s="233"/>
      <c r="AN28" s="233"/>
      <c r="AO28" s="233"/>
      <c r="AP28" s="233"/>
      <c r="AQ28" s="233"/>
      <c r="AR28" s="233"/>
      <c r="AS28" s="233"/>
      <c r="AT28" s="233"/>
      <c r="AU28" s="233"/>
      <c r="AV28" s="233"/>
    </row>
    <row r="29" spans="1:48" ht="23.25" customHeight="1">
      <c r="A29" s="369"/>
      <c r="B29" s="374">
        <v>1</v>
      </c>
      <c r="C29" s="374"/>
      <c r="D29" s="370"/>
      <c r="E29" s="379"/>
      <c r="F29" s="362">
        <v>1</v>
      </c>
      <c r="G29" s="363">
        <v>1</v>
      </c>
      <c r="H29" s="345">
        <v>1</v>
      </c>
      <c r="I29" s="346">
        <v>1</v>
      </c>
      <c r="J29" s="345">
        <v>1</v>
      </c>
      <c r="K29" s="346">
        <v>1</v>
      </c>
      <c r="L29" s="347">
        <v>1</v>
      </c>
      <c r="M29" s="346">
        <v>1</v>
      </c>
      <c r="N29" s="362">
        <v>1</v>
      </c>
      <c r="O29" s="363"/>
      <c r="P29" s="265" t="str">
        <f>F28</f>
        <v>Reduction Factor</v>
      </c>
      <c r="Q29" s="266" t="s">
        <v>8</v>
      </c>
      <c r="R29" s="267" t="s">
        <v>9</v>
      </c>
      <c r="S29" s="265" t="str">
        <f>F28</f>
        <v>Reduction Factor</v>
      </c>
      <c r="T29" s="265" t="s">
        <v>8</v>
      </c>
      <c r="U29" s="266" t="s">
        <v>9</v>
      </c>
      <c r="V29" s="265" t="s">
        <v>1</v>
      </c>
      <c r="W29" s="266" t="s">
        <v>8</v>
      </c>
      <c r="X29" s="267" t="s">
        <v>9</v>
      </c>
      <c r="Y29" s="265" t="s">
        <v>1</v>
      </c>
      <c r="Z29" s="266" t="s">
        <v>8</v>
      </c>
      <c r="AA29" s="267" t="s">
        <v>9</v>
      </c>
      <c r="AB29" s="265" t="s">
        <v>1</v>
      </c>
      <c r="AC29" s="266" t="s">
        <v>8</v>
      </c>
      <c r="AD29" s="267" t="s">
        <v>9</v>
      </c>
      <c r="AE29" s="366"/>
      <c r="AF29" s="366"/>
      <c r="AG29" s="367"/>
      <c r="AH29" s="233"/>
      <c r="AI29" s="233"/>
      <c r="AJ29" s="233"/>
      <c r="AK29" s="233"/>
      <c r="AL29" s="233"/>
      <c r="AM29" s="233"/>
      <c r="AN29" s="233"/>
      <c r="AO29" s="233"/>
      <c r="AP29" s="233"/>
      <c r="AQ29" s="233"/>
      <c r="AR29" s="233"/>
      <c r="AS29" s="233"/>
      <c r="AT29" s="233"/>
      <c r="AU29" s="233"/>
      <c r="AV29" s="233"/>
    </row>
    <row r="30" spans="1:48" ht="18.75" customHeight="1">
      <c r="A30" s="173">
        <v>1</v>
      </c>
      <c r="B30" s="174">
        <v>1</v>
      </c>
      <c r="C30" s="117"/>
      <c r="D30" s="105">
        <f>IF($D$11=2,VLOOKUP(B30,BCR!$A$70:$D$87,3),IF($D$11=3,VLOOKUP(B30,BCR!$A$70:$D$87,4),0))</f>
        <v>0</v>
      </c>
      <c r="E30" s="106">
        <f>AF30</f>
      </c>
      <c r="F30" s="364">
        <f>IF($F$29=85,,IF($B30=1,,HLOOKUP($B30,$Y$73:$AO$154,$F$29+1)))</f>
        <v>0</v>
      </c>
      <c r="G30" s="365"/>
      <c r="H30" s="364">
        <f>IF($H$29=85,,IF($B30=1,,HLOOKUP($B30,$Y$73:$AO$154,$H$29+1)))</f>
        <v>0</v>
      </c>
      <c r="I30" s="365"/>
      <c r="J30" s="364">
        <f>IF($J$29=85,,IF($B30=1,,HLOOKUP($B30,$Y$73:$AO$154,$J$29+1)))</f>
        <v>0</v>
      </c>
      <c r="K30" s="365"/>
      <c r="L30" s="364">
        <f>IF($L$29=85,,IF($B30=1,,HLOOKUP($B30,$Y$73:$AO$154,$L$29+1)))</f>
        <v>0</v>
      </c>
      <c r="M30" s="365"/>
      <c r="N30" s="364">
        <f>IF($N$29=85,,IF($B30=1,,HLOOKUP($B30,$Y$73:$AO$154,$N$29+1)))</f>
        <v>0</v>
      </c>
      <c r="O30" s="365"/>
      <c r="P30" s="268">
        <f>F30</f>
        <v>0</v>
      </c>
      <c r="Q30" s="269">
        <f>P30*(C30/$F$15)</f>
        <v>0</v>
      </c>
      <c r="R30" s="270">
        <f>($C30/$F$15)-$Q30</f>
        <v>0</v>
      </c>
      <c r="S30" s="268">
        <f>H30</f>
        <v>0</v>
      </c>
      <c r="T30" s="270">
        <f>S30*R30</f>
        <v>0</v>
      </c>
      <c r="U30" s="270">
        <f>R30-T30</f>
        <v>0</v>
      </c>
      <c r="V30" s="268">
        <f>J30</f>
        <v>0</v>
      </c>
      <c r="W30" s="270">
        <f>V30*U30</f>
        <v>0</v>
      </c>
      <c r="X30" s="270">
        <f>U30-W30</f>
        <v>0</v>
      </c>
      <c r="Y30" s="268">
        <f>L30</f>
        <v>0</v>
      </c>
      <c r="Z30" s="270">
        <f>Y30*X30</f>
        <v>0</v>
      </c>
      <c r="AA30" s="270">
        <f>X30-Z30</f>
        <v>0</v>
      </c>
      <c r="AB30" s="271">
        <f>N30</f>
        <v>0</v>
      </c>
      <c r="AC30" s="270">
        <f>AB30*AA30</f>
        <v>0</v>
      </c>
      <c r="AD30" s="270">
        <f>AA30-AC30</f>
        <v>0</v>
      </c>
      <c r="AE30" s="270">
        <f>Q30+T30+W30+Z30+AC30</f>
        <v>0</v>
      </c>
      <c r="AF30" s="246">
        <f>IF($AE30=0,"",($AE30/($C30/$F$15)*100))</f>
      </c>
      <c r="AG30" s="247">
        <f>IF($AE30=0,"",AE30*D30*1000)</f>
      </c>
      <c r="AH30" s="233"/>
      <c r="AI30" s="233"/>
      <c r="AJ30" s="233"/>
      <c r="AK30" s="233"/>
      <c r="AL30" s="233"/>
      <c r="AM30" s="233"/>
      <c r="AN30" s="233"/>
      <c r="AO30" s="233"/>
      <c r="AP30" s="233"/>
      <c r="AQ30" s="233"/>
      <c r="AR30" s="233"/>
      <c r="AS30" s="233"/>
      <c r="AT30" s="233"/>
      <c r="AU30" s="233"/>
      <c r="AV30" s="233"/>
    </row>
    <row r="31" spans="1:48" ht="8.25" customHeight="1">
      <c r="A31" s="175"/>
      <c r="B31" s="176"/>
      <c r="C31" s="177"/>
      <c r="D31" s="107"/>
      <c r="E31" s="108"/>
      <c r="F31" s="155"/>
      <c r="G31" s="156"/>
      <c r="H31" s="178"/>
      <c r="I31" s="156"/>
      <c r="J31" s="179"/>
      <c r="K31" s="180"/>
      <c r="L31" s="179"/>
      <c r="M31" s="181"/>
      <c r="N31" s="321"/>
      <c r="O31" s="322"/>
      <c r="P31" s="272"/>
      <c r="Q31" s="269"/>
      <c r="R31" s="270"/>
      <c r="S31" s="268"/>
      <c r="T31" s="270"/>
      <c r="U31" s="270"/>
      <c r="V31" s="268"/>
      <c r="W31" s="270"/>
      <c r="X31" s="270"/>
      <c r="Y31" s="268"/>
      <c r="Z31" s="270"/>
      <c r="AA31" s="270"/>
      <c r="AB31" s="272"/>
      <c r="AC31" s="270"/>
      <c r="AD31" s="270"/>
      <c r="AE31" s="270"/>
      <c r="AF31" s="246"/>
      <c r="AG31" s="247"/>
      <c r="AH31" s="233"/>
      <c r="AI31" s="233"/>
      <c r="AJ31" s="233"/>
      <c r="AK31" s="233"/>
      <c r="AL31" s="233"/>
      <c r="AM31" s="233"/>
      <c r="AN31" s="233"/>
      <c r="AO31" s="233"/>
      <c r="AP31" s="233"/>
      <c r="AQ31" s="233"/>
      <c r="AR31" s="233"/>
      <c r="AS31" s="233"/>
      <c r="AT31" s="233"/>
      <c r="AU31" s="233"/>
      <c r="AV31" s="233"/>
    </row>
    <row r="32" spans="1:48" ht="20.25" customHeight="1">
      <c r="A32" s="173"/>
      <c r="B32" s="174"/>
      <c r="C32" s="182"/>
      <c r="D32" s="109"/>
      <c r="E32" s="110"/>
      <c r="F32" s="358">
        <v>1</v>
      </c>
      <c r="G32" s="359">
        <v>1</v>
      </c>
      <c r="H32" s="357">
        <v>1</v>
      </c>
      <c r="I32" s="359">
        <v>1</v>
      </c>
      <c r="J32" s="393">
        <v>1</v>
      </c>
      <c r="K32" s="393">
        <v>1</v>
      </c>
      <c r="L32" s="394">
        <v>1</v>
      </c>
      <c r="M32" s="395">
        <v>1</v>
      </c>
      <c r="N32" s="323">
        <v>1</v>
      </c>
      <c r="O32" s="324"/>
      <c r="P32" s="272"/>
      <c r="Q32" s="269"/>
      <c r="R32" s="270"/>
      <c r="S32" s="268"/>
      <c r="T32" s="270"/>
      <c r="U32" s="270"/>
      <c r="V32" s="268"/>
      <c r="W32" s="270"/>
      <c r="X32" s="270"/>
      <c r="Y32" s="268"/>
      <c r="Z32" s="270"/>
      <c r="AA32" s="270"/>
      <c r="AB32" s="272"/>
      <c r="AC32" s="270"/>
      <c r="AD32" s="270"/>
      <c r="AE32" s="270"/>
      <c r="AF32" s="246"/>
      <c r="AG32" s="247"/>
      <c r="AH32" s="233"/>
      <c r="AI32" s="233"/>
      <c r="AJ32" s="233"/>
      <c r="AK32" s="233"/>
      <c r="AL32" s="233"/>
      <c r="AM32" s="233"/>
      <c r="AN32" s="233"/>
      <c r="AO32" s="233"/>
      <c r="AP32" s="233"/>
      <c r="AQ32" s="233"/>
      <c r="AR32" s="233"/>
      <c r="AS32" s="233"/>
      <c r="AT32" s="233"/>
      <c r="AU32" s="233"/>
      <c r="AV32" s="233"/>
    </row>
    <row r="33" spans="1:48" ht="18.75" customHeight="1">
      <c r="A33" s="136">
        <v>2</v>
      </c>
      <c r="B33" s="138">
        <v>1</v>
      </c>
      <c r="C33" s="118"/>
      <c r="D33" s="111">
        <f>IF($D$11=2,VLOOKUP(B33,BCR!$A$70:$D$87,3),IF($D$11=3,VLOOKUP(B33,BCR!$A$70:$D$87,4),0))</f>
        <v>0</v>
      </c>
      <c r="E33" s="112">
        <f>AF33</f>
      </c>
      <c r="F33" s="353">
        <f>IF($F$32=85,,IF($B33=1,,HLOOKUP($B33,$Y$73:$AO$154,$F$32+1)))</f>
        <v>0</v>
      </c>
      <c r="G33" s="354"/>
      <c r="H33" s="353">
        <f>IF($H$32=85,,IF($B33=1,,HLOOKUP($B33,$Y$73:$AO$154,$H$32+1)))</f>
        <v>0</v>
      </c>
      <c r="I33" s="354"/>
      <c r="J33" s="353">
        <f>IF($J$32=85,,IF($B33=1,,HLOOKUP($B33,$Y$73:$AO$154,$J$32+1)))</f>
        <v>0</v>
      </c>
      <c r="K33" s="354"/>
      <c r="L33" s="353">
        <f>IF($L$32=85,,IF($B33=1,,HLOOKUP($B33,$Y$73:$AO$154,$L$32+1)))</f>
        <v>0</v>
      </c>
      <c r="M33" s="354"/>
      <c r="N33" s="353">
        <f>IF($N$32=85,,IF($B33=1,,HLOOKUP($B33,$Y$73:$AO$154,$N$32+1)))</f>
        <v>0</v>
      </c>
      <c r="O33" s="354"/>
      <c r="P33" s="268">
        <f>F33</f>
        <v>0</v>
      </c>
      <c r="Q33" s="269">
        <f>P33*(C33/$F$15)</f>
        <v>0</v>
      </c>
      <c r="R33" s="270">
        <f>($C33/$F$15)-$Q33</f>
        <v>0</v>
      </c>
      <c r="S33" s="268">
        <f>H33</f>
        <v>0</v>
      </c>
      <c r="T33" s="270">
        <f>S33*R33</f>
        <v>0</v>
      </c>
      <c r="U33" s="270">
        <f>R33-T33</f>
        <v>0</v>
      </c>
      <c r="V33" s="268">
        <f>J33</f>
        <v>0</v>
      </c>
      <c r="W33" s="270">
        <f>V33*U33</f>
        <v>0</v>
      </c>
      <c r="X33" s="270">
        <f>U33-W33</f>
        <v>0</v>
      </c>
      <c r="Y33" s="268">
        <f>L33</f>
        <v>0</v>
      </c>
      <c r="Z33" s="270">
        <f>Y33*X33</f>
        <v>0</v>
      </c>
      <c r="AA33" s="270">
        <f>X33-Z33</f>
        <v>0</v>
      </c>
      <c r="AB33" s="268">
        <f>N33</f>
        <v>0</v>
      </c>
      <c r="AC33" s="270">
        <f>AB33*AA33</f>
        <v>0</v>
      </c>
      <c r="AD33" s="270">
        <f>AA33-AC33</f>
        <v>0</v>
      </c>
      <c r="AE33" s="270">
        <f>Q33+T33+W33+Z33+AC33</f>
        <v>0</v>
      </c>
      <c r="AF33" s="246">
        <f>IF($AE33=0,"",($AE33/($C33/$F$15)*100))</f>
      </c>
      <c r="AG33" s="247">
        <f>IF($AE33=0,"",AE33*D33*1000)</f>
      </c>
      <c r="AH33" s="233"/>
      <c r="AI33" s="233"/>
      <c r="AJ33" s="233"/>
      <c r="AK33" s="233"/>
      <c r="AL33" s="233"/>
      <c r="AM33" s="233"/>
      <c r="AN33" s="233"/>
      <c r="AO33" s="233"/>
      <c r="AP33" s="233"/>
      <c r="AQ33" s="233"/>
      <c r="AR33" s="233"/>
      <c r="AS33" s="233"/>
      <c r="AT33" s="233"/>
      <c r="AU33" s="233"/>
      <c r="AV33" s="233"/>
    </row>
    <row r="34" spans="1:48" ht="7.5" customHeight="1">
      <c r="A34" s="175"/>
      <c r="B34" s="176"/>
      <c r="C34" s="177"/>
      <c r="D34" s="107"/>
      <c r="E34" s="108"/>
      <c r="F34" s="155"/>
      <c r="G34" s="156"/>
      <c r="H34" s="178"/>
      <c r="I34" s="156"/>
      <c r="J34" s="179"/>
      <c r="K34" s="179"/>
      <c r="L34" s="185"/>
      <c r="M34" s="186"/>
      <c r="N34" s="321"/>
      <c r="O34" s="322"/>
      <c r="P34" s="272"/>
      <c r="Q34" s="269"/>
      <c r="R34" s="270"/>
      <c r="S34" s="268"/>
      <c r="T34" s="270"/>
      <c r="U34" s="270"/>
      <c r="V34" s="268"/>
      <c r="W34" s="270"/>
      <c r="X34" s="270"/>
      <c r="Y34" s="268"/>
      <c r="Z34" s="270"/>
      <c r="AA34" s="270"/>
      <c r="AB34" s="268"/>
      <c r="AC34" s="270"/>
      <c r="AD34" s="270"/>
      <c r="AE34" s="270"/>
      <c r="AF34" s="246"/>
      <c r="AG34" s="247"/>
      <c r="AH34" s="233"/>
      <c r="AI34" s="233"/>
      <c r="AJ34" s="233"/>
      <c r="AK34" s="233"/>
      <c r="AL34" s="233"/>
      <c r="AM34" s="233"/>
      <c r="AN34" s="233"/>
      <c r="AO34" s="233"/>
      <c r="AP34" s="233"/>
      <c r="AQ34" s="233"/>
      <c r="AR34" s="233"/>
      <c r="AS34" s="233"/>
      <c r="AT34" s="233"/>
      <c r="AU34" s="233"/>
      <c r="AV34" s="233"/>
    </row>
    <row r="35" spans="1:48" ht="20.25" customHeight="1">
      <c r="A35" s="173"/>
      <c r="B35" s="174"/>
      <c r="C35" s="182"/>
      <c r="D35" s="105"/>
      <c r="E35" s="110"/>
      <c r="F35" s="358">
        <v>1</v>
      </c>
      <c r="G35" s="359">
        <v>1</v>
      </c>
      <c r="H35" s="357">
        <v>1</v>
      </c>
      <c r="I35" s="359">
        <v>1</v>
      </c>
      <c r="J35" s="357">
        <v>1</v>
      </c>
      <c r="K35" s="357">
        <v>1</v>
      </c>
      <c r="L35" s="358">
        <v>1</v>
      </c>
      <c r="M35" s="359">
        <v>1</v>
      </c>
      <c r="N35" s="323">
        <v>1</v>
      </c>
      <c r="O35" s="324"/>
      <c r="P35" s="272"/>
      <c r="Q35" s="269"/>
      <c r="R35" s="270"/>
      <c r="S35" s="268"/>
      <c r="T35" s="270"/>
      <c r="U35" s="270"/>
      <c r="V35" s="268"/>
      <c r="W35" s="270"/>
      <c r="X35" s="270"/>
      <c r="Y35" s="268"/>
      <c r="Z35" s="270"/>
      <c r="AA35" s="270"/>
      <c r="AB35" s="268"/>
      <c r="AC35" s="270"/>
      <c r="AD35" s="270"/>
      <c r="AE35" s="270"/>
      <c r="AF35" s="246"/>
      <c r="AG35" s="247"/>
      <c r="AH35" s="233"/>
      <c r="AI35" s="233"/>
      <c r="AJ35" s="233"/>
      <c r="AK35" s="233"/>
      <c r="AL35" s="233"/>
      <c r="AM35" s="233"/>
      <c r="AN35" s="233"/>
      <c r="AO35" s="233"/>
      <c r="AP35" s="233"/>
      <c r="AQ35" s="233"/>
      <c r="AR35" s="233"/>
      <c r="AS35" s="233"/>
      <c r="AT35" s="233"/>
      <c r="AU35" s="233"/>
      <c r="AV35" s="233"/>
    </row>
    <row r="36" spans="1:48" ht="18.75" customHeight="1">
      <c r="A36" s="136">
        <v>3</v>
      </c>
      <c r="B36" s="138">
        <v>1</v>
      </c>
      <c r="C36" s="118"/>
      <c r="D36" s="111">
        <f>IF($D$11=2,VLOOKUP(B36,BCR!$A$70:$D$87,3),IF($D$11=3,VLOOKUP(B36,BCR!$A$70:$D$87,4),0))</f>
        <v>0</v>
      </c>
      <c r="E36" s="112">
        <f>AF36</f>
      </c>
      <c r="F36" s="353">
        <f>IF($F$35=85,,IF($B36=1,,HLOOKUP($B36,$Y$73:$AO$154,$F$35+1)))</f>
        <v>0</v>
      </c>
      <c r="G36" s="354"/>
      <c r="H36" s="353">
        <f>IF($H$35=85,,IF($B36=1,,HLOOKUP($B36,$Y$73:$AO$154,$H$35+1)))</f>
        <v>0</v>
      </c>
      <c r="I36" s="354"/>
      <c r="J36" s="353">
        <f>IF($J$35=85,,IF($B36=1,,HLOOKUP($B36,$Y$73:$AO$154,$J$35+1)))</f>
        <v>0</v>
      </c>
      <c r="K36" s="354"/>
      <c r="L36" s="353">
        <f>IF($L$85=46,,IF($B36=1,,HLOOKUP($B36,$Y$73:$AO$154,$L$35+1)))</f>
        <v>0</v>
      </c>
      <c r="M36" s="354"/>
      <c r="N36" s="353">
        <f>IF($N$35=85,,IF($B36=1,,HLOOKUP($B36,$Y$73:$AO$154,$N$35+1)))</f>
        <v>0</v>
      </c>
      <c r="O36" s="354"/>
      <c r="P36" s="268">
        <f>F36</f>
        <v>0</v>
      </c>
      <c r="Q36" s="269">
        <f>P36*(C36/$F$15)</f>
        <v>0</v>
      </c>
      <c r="R36" s="270">
        <f>($C36/$F$15)-$Q36</f>
        <v>0</v>
      </c>
      <c r="S36" s="268">
        <f>H36</f>
        <v>0</v>
      </c>
      <c r="T36" s="270">
        <f>S36*R36</f>
        <v>0</v>
      </c>
      <c r="U36" s="270">
        <f>R36-T36</f>
        <v>0</v>
      </c>
      <c r="V36" s="268">
        <f>J36</f>
        <v>0</v>
      </c>
      <c r="W36" s="270">
        <f>V36*U36</f>
        <v>0</v>
      </c>
      <c r="X36" s="270">
        <f>U36-W36</f>
        <v>0</v>
      </c>
      <c r="Y36" s="268">
        <f>L36</f>
        <v>0</v>
      </c>
      <c r="Z36" s="270">
        <f>Y36*X36</f>
        <v>0</v>
      </c>
      <c r="AA36" s="270">
        <f>X36-Z36</f>
        <v>0</v>
      </c>
      <c r="AB36" s="268">
        <f>N36</f>
        <v>0</v>
      </c>
      <c r="AC36" s="270">
        <f>AB36*AA36</f>
        <v>0</v>
      </c>
      <c r="AD36" s="270">
        <f>AA36-AC36</f>
        <v>0</v>
      </c>
      <c r="AE36" s="270">
        <f>Q36+T36+W36+Z36+AC36</f>
        <v>0</v>
      </c>
      <c r="AF36" s="246">
        <f>IF($AE36=0,"",($AE36/($C36/$F$15)*100))</f>
      </c>
      <c r="AG36" s="247">
        <f>IF($AE36=0,"",AE36*D36*1000)</f>
      </c>
      <c r="AH36" s="233"/>
      <c r="AI36" s="233"/>
      <c r="AJ36" s="233"/>
      <c r="AK36" s="233"/>
      <c r="AL36" s="233"/>
      <c r="AM36" s="233"/>
      <c r="AN36" s="233"/>
      <c r="AO36" s="233"/>
      <c r="AP36" s="233"/>
      <c r="AQ36" s="233"/>
      <c r="AR36" s="233"/>
      <c r="AS36" s="233"/>
      <c r="AT36" s="233"/>
      <c r="AU36" s="233"/>
      <c r="AV36" s="233"/>
    </row>
    <row r="37" spans="1:48" ht="8.25" customHeight="1">
      <c r="A37" s="175"/>
      <c r="B37" s="176"/>
      <c r="C37" s="177"/>
      <c r="D37" s="107"/>
      <c r="E37" s="108"/>
      <c r="F37" s="155"/>
      <c r="G37" s="156"/>
      <c r="H37" s="178"/>
      <c r="I37" s="156"/>
      <c r="J37" s="178"/>
      <c r="K37" s="178"/>
      <c r="L37" s="155"/>
      <c r="M37" s="156"/>
      <c r="N37" s="321"/>
      <c r="O37" s="322"/>
      <c r="P37" s="272"/>
      <c r="Q37" s="269"/>
      <c r="R37" s="270"/>
      <c r="S37" s="268"/>
      <c r="T37" s="270"/>
      <c r="U37" s="270"/>
      <c r="V37" s="268"/>
      <c r="W37" s="270"/>
      <c r="X37" s="270"/>
      <c r="Y37" s="268"/>
      <c r="Z37" s="270"/>
      <c r="AA37" s="270"/>
      <c r="AB37" s="268"/>
      <c r="AC37" s="270"/>
      <c r="AD37" s="270"/>
      <c r="AE37" s="270"/>
      <c r="AF37" s="246"/>
      <c r="AG37" s="247"/>
      <c r="AH37" s="233"/>
      <c r="AI37" s="233"/>
      <c r="AJ37" s="233"/>
      <c r="AK37" s="233"/>
      <c r="AL37" s="233"/>
      <c r="AM37" s="233"/>
      <c r="AN37" s="233"/>
      <c r="AO37" s="233"/>
      <c r="AP37" s="233"/>
      <c r="AQ37" s="233"/>
      <c r="AR37" s="233"/>
      <c r="AS37" s="233"/>
      <c r="AT37" s="233"/>
      <c r="AU37" s="233"/>
      <c r="AV37" s="233"/>
    </row>
    <row r="38" spans="1:48" ht="21" customHeight="1">
      <c r="A38" s="136"/>
      <c r="B38" s="138"/>
      <c r="C38" s="187"/>
      <c r="D38" s="111"/>
      <c r="E38" s="112"/>
      <c r="F38" s="396">
        <v>1</v>
      </c>
      <c r="G38" s="397">
        <v>1</v>
      </c>
      <c r="H38" s="398">
        <v>1</v>
      </c>
      <c r="I38" s="397">
        <v>1</v>
      </c>
      <c r="J38" s="398">
        <v>1</v>
      </c>
      <c r="K38" s="398">
        <v>1</v>
      </c>
      <c r="L38" s="396">
        <v>1</v>
      </c>
      <c r="M38" s="397">
        <v>1</v>
      </c>
      <c r="N38" s="349">
        <v>1</v>
      </c>
      <c r="O38" s="350"/>
      <c r="P38" s="272"/>
      <c r="Q38" s="269"/>
      <c r="R38" s="270"/>
      <c r="S38" s="268"/>
      <c r="T38" s="270"/>
      <c r="U38" s="270"/>
      <c r="V38" s="268"/>
      <c r="W38" s="270"/>
      <c r="X38" s="270"/>
      <c r="Y38" s="268"/>
      <c r="Z38" s="270"/>
      <c r="AA38" s="270"/>
      <c r="AB38" s="268"/>
      <c r="AC38" s="270"/>
      <c r="AD38" s="270"/>
      <c r="AE38" s="270"/>
      <c r="AF38" s="246"/>
      <c r="AG38" s="247"/>
      <c r="AH38" s="233"/>
      <c r="AI38" s="233"/>
      <c r="AJ38" s="233"/>
      <c r="AK38" s="233"/>
      <c r="AL38" s="233"/>
      <c r="AM38" s="233"/>
      <c r="AN38" s="233"/>
      <c r="AO38" s="233"/>
      <c r="AP38" s="233"/>
      <c r="AQ38" s="233"/>
      <c r="AR38" s="233"/>
      <c r="AS38" s="233"/>
      <c r="AT38" s="233"/>
      <c r="AU38" s="233"/>
      <c r="AV38" s="233"/>
    </row>
    <row r="39" spans="1:48" ht="18.75" customHeight="1">
      <c r="A39" s="136">
        <v>4</v>
      </c>
      <c r="B39" s="138">
        <v>1</v>
      </c>
      <c r="C39" s="118"/>
      <c r="D39" s="111">
        <f>IF($D$11=2,VLOOKUP(B39,BCR!$A$70:$D$87,3),IF($D$11=3,VLOOKUP(B39,BCR!$A$70:$D$87,4),0))</f>
        <v>0</v>
      </c>
      <c r="E39" s="112">
        <f>AF39</f>
      </c>
      <c r="F39" s="353">
        <f>IF($F38=85,,IF($B39=1,,HLOOKUP($B39,$Y$73:$AO$154,$F38+1)))</f>
        <v>0</v>
      </c>
      <c r="G39" s="354"/>
      <c r="H39" s="353">
        <f>IF($H38=85,,IF($B39=1,,HLOOKUP($B39,$Y$73:$AO$154,$H38+1)))</f>
        <v>0</v>
      </c>
      <c r="I39" s="354"/>
      <c r="J39" s="353">
        <f>IF($J38=85,,IF($B39=1,,HLOOKUP($B39,$Y$73:$AO$154,$J38+1)))</f>
        <v>0</v>
      </c>
      <c r="K39" s="354"/>
      <c r="L39" s="353">
        <f>IF($L38=85,,IF($B39=1,,HLOOKUP($B39,$Y$73:$AO$154,$L38+1)))</f>
        <v>0</v>
      </c>
      <c r="M39" s="354"/>
      <c r="N39" s="353">
        <f>IF($N38=85,,IF($B39=1,,HLOOKUP($B39,$Y$73:$AO$154,$N38+1)))</f>
        <v>0</v>
      </c>
      <c r="O39" s="354"/>
      <c r="P39" s="268">
        <f>F39</f>
        <v>0</v>
      </c>
      <c r="Q39" s="269">
        <f>P39*(C39/$F$15)</f>
        <v>0</v>
      </c>
      <c r="R39" s="270">
        <f>($C39/$F$15)-$Q39</f>
        <v>0</v>
      </c>
      <c r="S39" s="268">
        <f>H39</f>
        <v>0</v>
      </c>
      <c r="T39" s="270">
        <f>S39*R39</f>
        <v>0</v>
      </c>
      <c r="U39" s="270">
        <f>R39-T39</f>
        <v>0</v>
      </c>
      <c r="V39" s="268">
        <f>J39</f>
        <v>0</v>
      </c>
      <c r="W39" s="270">
        <f>V39*U39</f>
        <v>0</v>
      </c>
      <c r="X39" s="270">
        <f>U39-W39</f>
        <v>0</v>
      </c>
      <c r="Y39" s="268">
        <f>L39</f>
        <v>0</v>
      </c>
      <c r="Z39" s="270">
        <f>Y39*X39</f>
        <v>0</v>
      </c>
      <c r="AA39" s="270">
        <f>X39-Z39</f>
        <v>0</v>
      </c>
      <c r="AB39" s="268">
        <f>N39</f>
        <v>0</v>
      </c>
      <c r="AC39" s="270">
        <f>AB39*AA39</f>
        <v>0</v>
      </c>
      <c r="AD39" s="270">
        <f>AA39-AC39</f>
        <v>0</v>
      </c>
      <c r="AE39" s="270">
        <f>Q39+T39+W39+Z39+AC39</f>
        <v>0</v>
      </c>
      <c r="AF39" s="246">
        <f>IF($AE39=0,"",($AE39/($C39/$F$15)*100))</f>
      </c>
      <c r="AG39" s="247">
        <f>IF($AE39=0,"",AE39*D39*1000)</f>
      </c>
      <c r="AH39" s="233"/>
      <c r="AI39" s="233"/>
      <c r="AJ39" s="233"/>
      <c r="AK39" s="233"/>
      <c r="AL39" s="233"/>
      <c r="AM39" s="233"/>
      <c r="AN39" s="233"/>
      <c r="AO39" s="233"/>
      <c r="AP39" s="233"/>
      <c r="AQ39" s="233"/>
      <c r="AR39" s="233"/>
      <c r="AS39" s="233"/>
      <c r="AT39" s="233"/>
      <c r="AU39" s="233"/>
      <c r="AV39" s="233"/>
    </row>
    <row r="40" spans="1:48" ht="8.25" customHeight="1">
      <c r="A40" s="136"/>
      <c r="B40" s="138"/>
      <c r="C40" s="187"/>
      <c r="D40" s="111"/>
      <c r="E40" s="112"/>
      <c r="F40" s="183"/>
      <c r="G40" s="184"/>
      <c r="H40" s="188"/>
      <c r="I40" s="184"/>
      <c r="J40" s="188"/>
      <c r="K40" s="188"/>
      <c r="L40" s="183"/>
      <c r="M40" s="184"/>
      <c r="N40" s="351"/>
      <c r="O40" s="352"/>
      <c r="P40" s="272"/>
      <c r="Q40" s="269"/>
      <c r="R40" s="270"/>
      <c r="S40" s="268"/>
      <c r="T40" s="270"/>
      <c r="U40" s="270"/>
      <c r="V40" s="268"/>
      <c r="W40" s="270"/>
      <c r="X40" s="270"/>
      <c r="Y40" s="268"/>
      <c r="Z40" s="270"/>
      <c r="AA40" s="270"/>
      <c r="AB40" s="268"/>
      <c r="AC40" s="270"/>
      <c r="AD40" s="270"/>
      <c r="AE40" s="270"/>
      <c r="AF40" s="246"/>
      <c r="AG40" s="247"/>
      <c r="AH40" s="233"/>
      <c r="AI40" s="233"/>
      <c r="AJ40" s="233"/>
      <c r="AK40" s="233"/>
      <c r="AL40" s="233"/>
      <c r="AM40" s="233"/>
      <c r="AN40" s="233"/>
      <c r="AO40" s="233"/>
      <c r="AP40" s="233"/>
      <c r="AQ40" s="233"/>
      <c r="AR40" s="233"/>
      <c r="AS40" s="233"/>
      <c r="AT40" s="233"/>
      <c r="AU40" s="233"/>
      <c r="AV40" s="233"/>
    </row>
    <row r="41" spans="1:48" ht="21" customHeight="1">
      <c r="A41" s="173"/>
      <c r="B41" s="174"/>
      <c r="C41" s="182"/>
      <c r="D41" s="105"/>
      <c r="E41" s="110"/>
      <c r="F41" s="358">
        <v>1</v>
      </c>
      <c r="G41" s="359">
        <v>1</v>
      </c>
      <c r="H41" s="357">
        <v>1</v>
      </c>
      <c r="I41" s="359">
        <v>1</v>
      </c>
      <c r="J41" s="357">
        <v>1</v>
      </c>
      <c r="K41" s="357">
        <v>1</v>
      </c>
      <c r="L41" s="358">
        <v>1</v>
      </c>
      <c r="M41" s="359">
        <v>1</v>
      </c>
      <c r="N41" s="323">
        <v>1</v>
      </c>
      <c r="O41" s="324"/>
      <c r="P41" s="272"/>
      <c r="Q41" s="269"/>
      <c r="R41" s="270"/>
      <c r="S41" s="268"/>
      <c r="T41" s="270"/>
      <c r="U41" s="270"/>
      <c r="V41" s="268"/>
      <c r="W41" s="270"/>
      <c r="X41" s="270"/>
      <c r="Y41" s="268"/>
      <c r="Z41" s="270"/>
      <c r="AA41" s="270"/>
      <c r="AB41" s="268"/>
      <c r="AC41" s="270"/>
      <c r="AD41" s="270"/>
      <c r="AE41" s="270"/>
      <c r="AF41" s="246"/>
      <c r="AG41" s="247"/>
      <c r="AH41" s="233"/>
      <c r="AI41" s="233"/>
      <c r="AJ41" s="233"/>
      <c r="AK41" s="233"/>
      <c r="AL41" s="233"/>
      <c r="AM41" s="233"/>
      <c r="AN41" s="233"/>
      <c r="AO41" s="233"/>
      <c r="AP41" s="233"/>
      <c r="AQ41" s="233"/>
      <c r="AR41" s="233"/>
      <c r="AS41" s="233"/>
      <c r="AT41" s="233"/>
      <c r="AU41" s="233"/>
      <c r="AV41" s="233"/>
    </row>
    <row r="42" spans="1:48" ht="18.75" customHeight="1">
      <c r="A42" s="136">
        <v>5</v>
      </c>
      <c r="B42" s="138">
        <v>1</v>
      </c>
      <c r="C42" s="119"/>
      <c r="D42" s="111">
        <f>IF($D$11=2,VLOOKUP(B42,BCR!$A$70:$D$87,3),IF($D$11=3,VLOOKUP(B42,BCR!$A$70:$D$87,4),0))</f>
        <v>0</v>
      </c>
      <c r="E42" s="112">
        <f>AF42</f>
      </c>
      <c r="F42" s="353">
        <f>IF($F41=85,,IF($B42=1,,HLOOKUP($B42,$Y$73:$AO$154,$F41+1)))</f>
        <v>0</v>
      </c>
      <c r="G42" s="354"/>
      <c r="H42" s="353">
        <f>IF($H41=85,,IF($B42=1,,HLOOKUP($B42,$Y$73:$AO$154,$H41+1)))</f>
        <v>0</v>
      </c>
      <c r="I42" s="354"/>
      <c r="J42" s="353">
        <f>IF($J41=85,,IF($B42=1,,HLOOKUP($B42,$Y$73:$AO$154,$J41+1)))</f>
        <v>0</v>
      </c>
      <c r="K42" s="354"/>
      <c r="L42" s="353">
        <f>IF($L41=85,,IF($B42=1,,HLOOKUP($B42,$Y$73:$AO$154,$L41+1)))</f>
        <v>0</v>
      </c>
      <c r="M42" s="354"/>
      <c r="N42" s="353">
        <f>IF($N41=85,,IF($B42=1,,HLOOKUP($B42,$Y$73:$AO$154,$N41+1)))</f>
        <v>0</v>
      </c>
      <c r="O42" s="354"/>
      <c r="P42" s="268">
        <f>F42</f>
        <v>0</v>
      </c>
      <c r="Q42" s="269">
        <f>P42*(C42/$F$15)</f>
        <v>0</v>
      </c>
      <c r="R42" s="270">
        <f>($C42/$F$15)-$Q42</f>
        <v>0</v>
      </c>
      <c r="S42" s="268">
        <f>H42</f>
        <v>0</v>
      </c>
      <c r="T42" s="270">
        <f>S42*R42</f>
        <v>0</v>
      </c>
      <c r="U42" s="270">
        <f>R42-T42</f>
        <v>0</v>
      </c>
      <c r="V42" s="268">
        <f>J42</f>
        <v>0</v>
      </c>
      <c r="W42" s="270">
        <f>V42*U42</f>
        <v>0</v>
      </c>
      <c r="X42" s="270">
        <f>U42-W42</f>
        <v>0</v>
      </c>
      <c r="Y42" s="268">
        <f>L42</f>
        <v>0</v>
      </c>
      <c r="Z42" s="270">
        <f>Y42*X42</f>
        <v>0</v>
      </c>
      <c r="AA42" s="270">
        <f>X42-Z42</f>
        <v>0</v>
      </c>
      <c r="AB42" s="268">
        <f>N42</f>
        <v>0</v>
      </c>
      <c r="AC42" s="270">
        <f>AB42*AA42</f>
        <v>0</v>
      </c>
      <c r="AD42" s="270">
        <f>AA42-AC42</f>
        <v>0</v>
      </c>
      <c r="AE42" s="270">
        <f>Q42+T42+W42+Z42+AC42</f>
        <v>0</v>
      </c>
      <c r="AF42" s="246">
        <f>IF($AE42=0,"",($AE42/($C42/$F$15)*100))</f>
      </c>
      <c r="AG42" s="247">
        <f>IF($AE42=0,"",AE42*D42*1000)</f>
      </c>
      <c r="AH42" s="233"/>
      <c r="AI42" s="233"/>
      <c r="AJ42" s="233"/>
      <c r="AK42" s="233"/>
      <c r="AL42" s="233"/>
      <c r="AM42" s="233"/>
      <c r="AN42" s="233"/>
      <c r="AO42" s="233"/>
      <c r="AP42" s="233"/>
      <c r="AQ42" s="233"/>
      <c r="AR42" s="233"/>
      <c r="AS42" s="233"/>
      <c r="AT42" s="233"/>
      <c r="AU42" s="233"/>
      <c r="AV42" s="233"/>
    </row>
    <row r="43" spans="1:48" ht="8.25" customHeight="1">
      <c r="A43" s="175"/>
      <c r="B43" s="176"/>
      <c r="C43" s="177"/>
      <c r="D43" s="107"/>
      <c r="E43" s="108"/>
      <c r="F43" s="155"/>
      <c r="G43" s="156"/>
      <c r="H43" s="178"/>
      <c r="I43" s="156"/>
      <c r="J43" s="178"/>
      <c r="K43" s="178"/>
      <c r="L43" s="155"/>
      <c r="M43" s="156"/>
      <c r="N43" s="321"/>
      <c r="O43" s="322"/>
      <c r="P43" s="272"/>
      <c r="Q43" s="269"/>
      <c r="R43" s="270"/>
      <c r="S43" s="268"/>
      <c r="T43" s="270"/>
      <c r="U43" s="270"/>
      <c r="V43" s="268"/>
      <c r="W43" s="270"/>
      <c r="X43" s="270"/>
      <c r="Y43" s="268"/>
      <c r="Z43" s="270"/>
      <c r="AA43" s="270"/>
      <c r="AB43" s="268"/>
      <c r="AC43" s="270"/>
      <c r="AD43" s="270"/>
      <c r="AE43" s="270"/>
      <c r="AF43" s="246"/>
      <c r="AG43" s="247"/>
      <c r="AH43" s="233"/>
      <c r="AI43" s="233"/>
      <c r="AJ43" s="233"/>
      <c r="AK43" s="233"/>
      <c r="AL43" s="233"/>
      <c r="AM43" s="233"/>
      <c r="AN43" s="233"/>
      <c r="AO43" s="233"/>
      <c r="AP43" s="233"/>
      <c r="AQ43" s="233"/>
      <c r="AR43" s="233"/>
      <c r="AS43" s="233"/>
      <c r="AT43" s="233"/>
      <c r="AU43" s="233"/>
      <c r="AV43" s="233"/>
    </row>
    <row r="44" spans="1:48" ht="21" customHeight="1">
      <c r="A44" s="189"/>
      <c r="B44" s="190"/>
      <c r="C44" s="191"/>
      <c r="D44" s="113"/>
      <c r="E44" s="112"/>
      <c r="F44" s="399">
        <v>1</v>
      </c>
      <c r="G44" s="400">
        <v>1</v>
      </c>
      <c r="H44" s="401">
        <v>1</v>
      </c>
      <c r="I44" s="400">
        <v>1</v>
      </c>
      <c r="J44" s="401">
        <v>1</v>
      </c>
      <c r="K44" s="401">
        <v>1</v>
      </c>
      <c r="L44" s="399">
        <v>1</v>
      </c>
      <c r="M44" s="400">
        <v>1</v>
      </c>
      <c r="N44" s="349">
        <v>1</v>
      </c>
      <c r="O44" s="350"/>
      <c r="P44" s="272"/>
      <c r="Q44" s="269"/>
      <c r="R44" s="270"/>
      <c r="S44" s="268"/>
      <c r="T44" s="270"/>
      <c r="U44" s="270"/>
      <c r="V44" s="268"/>
      <c r="W44" s="270"/>
      <c r="X44" s="270"/>
      <c r="Y44" s="268"/>
      <c r="Z44" s="270"/>
      <c r="AA44" s="270"/>
      <c r="AB44" s="268"/>
      <c r="AC44" s="270"/>
      <c r="AD44" s="270"/>
      <c r="AE44" s="270"/>
      <c r="AF44" s="246"/>
      <c r="AG44" s="247"/>
      <c r="AH44" s="233"/>
      <c r="AI44" s="233"/>
      <c r="AJ44" s="233"/>
      <c r="AK44" s="233"/>
      <c r="AL44" s="233"/>
      <c r="AM44" s="233"/>
      <c r="AN44" s="233"/>
      <c r="AO44" s="233"/>
      <c r="AP44" s="233"/>
      <c r="AQ44" s="233"/>
      <c r="AR44" s="233"/>
      <c r="AS44" s="233"/>
      <c r="AT44" s="233"/>
      <c r="AU44" s="233"/>
      <c r="AV44" s="233"/>
    </row>
    <row r="45" spans="1:48" ht="19.5" customHeight="1">
      <c r="A45" s="136">
        <v>6</v>
      </c>
      <c r="B45" s="138">
        <v>1</v>
      </c>
      <c r="C45" s="118"/>
      <c r="D45" s="111">
        <f>IF($D$11=2,VLOOKUP(B45,BCR!$A$70:$D$87,3),IF($D$11=3,VLOOKUP(B45,BCR!$A$70:$D$87,4),0))</f>
        <v>0</v>
      </c>
      <c r="E45" s="112">
        <f>AF45</f>
      </c>
      <c r="F45" s="353">
        <f>IF($F$44=85,,IF($B45=1,,HLOOKUP($B45,$Y$73:$AO$154,$F$44+1)))</f>
        <v>0</v>
      </c>
      <c r="G45" s="354"/>
      <c r="H45" s="353">
        <f>IF($H$44=85,,IF($B45=1,,HLOOKUP($B45,$Y$73:$AO$154,$H$44+1)))</f>
        <v>0</v>
      </c>
      <c r="I45" s="354"/>
      <c r="J45" s="353">
        <f>IF($J$44=85,,IF($B45=1,,HLOOKUP($B45,$Y$73:$AO$154,$J$44+1)))</f>
        <v>0</v>
      </c>
      <c r="K45" s="354"/>
      <c r="L45" s="353">
        <f>IF($L$44=85,,IF($B45=1,,HLOOKUP($B45,$Y$73:$AO$154,$L$44+1)))</f>
        <v>0</v>
      </c>
      <c r="M45" s="354"/>
      <c r="N45" s="353">
        <f>IF($N$44=85,,IF($B45=1,,HLOOKUP($B45,$Y$73:$AO$154,$N$44+1)))</f>
        <v>0</v>
      </c>
      <c r="O45" s="354"/>
      <c r="P45" s="268">
        <f>F45</f>
        <v>0</v>
      </c>
      <c r="Q45" s="269">
        <f>P45*(C45/$F$15)</f>
        <v>0</v>
      </c>
      <c r="R45" s="270">
        <f>($C45/$F$15)-$Q45</f>
        <v>0</v>
      </c>
      <c r="S45" s="268">
        <f>H45</f>
        <v>0</v>
      </c>
      <c r="T45" s="270">
        <f>S45*R45</f>
        <v>0</v>
      </c>
      <c r="U45" s="270">
        <f>R45-T45</f>
        <v>0</v>
      </c>
      <c r="V45" s="268">
        <f>J45</f>
        <v>0</v>
      </c>
      <c r="W45" s="270">
        <f>V45*U45</f>
        <v>0</v>
      </c>
      <c r="X45" s="270">
        <f>U45-W45</f>
        <v>0</v>
      </c>
      <c r="Y45" s="268">
        <f>L45</f>
        <v>0</v>
      </c>
      <c r="Z45" s="270">
        <f>Y45*X45</f>
        <v>0</v>
      </c>
      <c r="AA45" s="270">
        <f>X45-Z45</f>
        <v>0</v>
      </c>
      <c r="AB45" s="268">
        <f>N45</f>
        <v>0</v>
      </c>
      <c r="AC45" s="270">
        <f>AB45*AA45</f>
        <v>0</v>
      </c>
      <c r="AD45" s="270">
        <f>AA45-AC45</f>
        <v>0</v>
      </c>
      <c r="AE45" s="270">
        <f>Q45+T45+W45+Z45+AC45</f>
        <v>0</v>
      </c>
      <c r="AF45" s="246">
        <f>IF($AE45=0,"",($AE45/($C45/$F$15)*100))</f>
      </c>
      <c r="AG45" s="247">
        <f>IF($AE45=0,"",AE45*D45*1000)</f>
      </c>
      <c r="AH45" s="233"/>
      <c r="AI45" s="233"/>
      <c r="AJ45" s="233"/>
      <c r="AK45" s="233"/>
      <c r="AL45" s="233"/>
      <c r="AM45" s="233"/>
      <c r="AN45" s="233"/>
      <c r="AO45" s="233"/>
      <c r="AP45" s="233"/>
      <c r="AQ45" s="233"/>
      <c r="AR45" s="233"/>
      <c r="AS45" s="233"/>
      <c r="AT45" s="233"/>
      <c r="AU45" s="233"/>
      <c r="AV45" s="233"/>
    </row>
    <row r="46" spans="1:48" ht="8.25" customHeight="1">
      <c r="A46" s="136"/>
      <c r="B46" s="138"/>
      <c r="C46" s="187"/>
      <c r="D46" s="111"/>
      <c r="E46" s="112"/>
      <c r="F46" s="183"/>
      <c r="G46" s="184"/>
      <c r="H46" s="188"/>
      <c r="I46" s="184"/>
      <c r="J46" s="192"/>
      <c r="K46" s="192"/>
      <c r="L46" s="193"/>
      <c r="M46" s="194"/>
      <c r="N46" s="351"/>
      <c r="O46" s="352"/>
      <c r="P46" s="272"/>
      <c r="Q46" s="269"/>
      <c r="R46" s="270"/>
      <c r="S46" s="268"/>
      <c r="T46" s="270"/>
      <c r="U46" s="270"/>
      <c r="V46" s="268"/>
      <c r="W46" s="270"/>
      <c r="X46" s="270"/>
      <c r="Y46" s="268"/>
      <c r="Z46" s="270"/>
      <c r="AA46" s="270"/>
      <c r="AB46" s="268"/>
      <c r="AC46" s="270"/>
      <c r="AD46" s="270"/>
      <c r="AE46" s="270"/>
      <c r="AF46" s="246"/>
      <c r="AG46" s="247"/>
      <c r="AH46" s="233"/>
      <c r="AI46" s="233"/>
      <c r="AJ46" s="233"/>
      <c r="AK46" s="233"/>
      <c r="AL46" s="233"/>
      <c r="AM46" s="233"/>
      <c r="AN46" s="233"/>
      <c r="AO46" s="233"/>
      <c r="AP46" s="233"/>
      <c r="AQ46" s="233"/>
      <c r="AR46" s="233"/>
      <c r="AS46" s="233"/>
      <c r="AT46" s="233"/>
      <c r="AU46" s="233"/>
      <c r="AV46" s="233"/>
    </row>
    <row r="47" spans="1:48" ht="20.25" customHeight="1">
      <c r="A47" s="173"/>
      <c r="B47" s="174"/>
      <c r="C47" s="182"/>
      <c r="D47" s="109"/>
      <c r="E47" s="110"/>
      <c r="F47" s="358">
        <v>1</v>
      </c>
      <c r="G47" s="359">
        <v>1</v>
      </c>
      <c r="H47" s="357">
        <v>1</v>
      </c>
      <c r="I47" s="359">
        <v>1</v>
      </c>
      <c r="J47" s="393">
        <v>1</v>
      </c>
      <c r="K47" s="393">
        <v>1</v>
      </c>
      <c r="L47" s="394">
        <v>1</v>
      </c>
      <c r="M47" s="395">
        <v>1</v>
      </c>
      <c r="N47" s="323">
        <v>1</v>
      </c>
      <c r="O47" s="324"/>
      <c r="P47" s="272"/>
      <c r="Q47" s="269"/>
      <c r="R47" s="270"/>
      <c r="S47" s="268"/>
      <c r="T47" s="270"/>
      <c r="U47" s="270"/>
      <c r="V47" s="268"/>
      <c r="W47" s="270"/>
      <c r="X47" s="270"/>
      <c r="Y47" s="268"/>
      <c r="Z47" s="270"/>
      <c r="AA47" s="270"/>
      <c r="AB47" s="268"/>
      <c r="AC47" s="270"/>
      <c r="AD47" s="270"/>
      <c r="AE47" s="270"/>
      <c r="AF47" s="246"/>
      <c r="AG47" s="247"/>
      <c r="AH47" s="233"/>
      <c r="AI47" s="233"/>
      <c r="AJ47" s="233"/>
      <c r="AK47" s="233"/>
      <c r="AL47" s="233"/>
      <c r="AM47" s="233"/>
      <c r="AN47" s="233"/>
      <c r="AO47" s="233"/>
      <c r="AP47" s="233"/>
      <c r="AQ47" s="233"/>
      <c r="AR47" s="233"/>
      <c r="AS47" s="233"/>
      <c r="AT47" s="233"/>
      <c r="AU47" s="233"/>
      <c r="AV47" s="233"/>
    </row>
    <row r="48" spans="1:48" ht="18.75" customHeight="1">
      <c r="A48" s="136">
        <v>7</v>
      </c>
      <c r="B48" s="138">
        <v>1</v>
      </c>
      <c r="C48" s="118"/>
      <c r="D48" s="111">
        <f>IF($D$11=2,VLOOKUP(B48,BCR!$A$70:$D$87,3),IF($D$11=3,VLOOKUP(B48,BCR!$A$70:$D$87,4),0))</f>
        <v>0</v>
      </c>
      <c r="E48" s="112">
        <f>AF48</f>
      </c>
      <c r="F48" s="353">
        <f>IF($F$47=85,,IF($B48=1,,HLOOKUP($B48,$Y$73:$AO$154,$F$47+1)))</f>
        <v>0</v>
      </c>
      <c r="G48" s="354"/>
      <c r="H48" s="353">
        <f>IF($H$47=85,,IF($B48=1,,HLOOKUP($B48,$Y$73:$AO$154,$H$47+1)))</f>
        <v>0</v>
      </c>
      <c r="I48" s="354"/>
      <c r="J48" s="353">
        <f>IF($J$47=85,,IF($B48=1,,HLOOKUP($B48,$Y$73:$AO$154,$J$47+1)))</f>
        <v>0</v>
      </c>
      <c r="K48" s="354"/>
      <c r="L48" s="353">
        <f>IF($L$47=85,,IF($B48=1,,HLOOKUP($B48,$Y$73:$AO$154,$L$47+1)))</f>
        <v>0</v>
      </c>
      <c r="M48" s="354"/>
      <c r="N48" s="353">
        <f>IF($N$47=85,,IF($B48=1,,HLOOKUP($B48,$Y$73:$AO$154,$N$47+1)))</f>
        <v>0</v>
      </c>
      <c r="O48" s="354"/>
      <c r="P48" s="268">
        <f>F48</f>
        <v>0</v>
      </c>
      <c r="Q48" s="269">
        <f>P48*(C48/$F$15)</f>
        <v>0</v>
      </c>
      <c r="R48" s="270">
        <f>($C48/$F$15)-$Q48</f>
        <v>0</v>
      </c>
      <c r="S48" s="268">
        <f>H48</f>
        <v>0</v>
      </c>
      <c r="T48" s="270">
        <f>S48*R48</f>
        <v>0</v>
      </c>
      <c r="U48" s="270">
        <f>R48-T48</f>
        <v>0</v>
      </c>
      <c r="V48" s="268">
        <f>J48</f>
        <v>0</v>
      </c>
      <c r="W48" s="270">
        <f>V48*U48</f>
        <v>0</v>
      </c>
      <c r="X48" s="270">
        <f>U48-W48</f>
        <v>0</v>
      </c>
      <c r="Y48" s="268">
        <f>L48</f>
        <v>0</v>
      </c>
      <c r="Z48" s="270">
        <f>Y48*X48</f>
        <v>0</v>
      </c>
      <c r="AA48" s="270">
        <f>X48-Z48</f>
        <v>0</v>
      </c>
      <c r="AB48" s="268">
        <f>N48</f>
        <v>0</v>
      </c>
      <c r="AC48" s="270">
        <f>AB48*AA48</f>
        <v>0</v>
      </c>
      <c r="AD48" s="270">
        <f>AA48-AC48</f>
        <v>0</v>
      </c>
      <c r="AE48" s="270">
        <f>Q48+T48+W48+Z48+AC48</f>
        <v>0</v>
      </c>
      <c r="AF48" s="246">
        <f>IF($AE48=0,"",($AE48/($C48/$F$15)*100))</f>
      </c>
      <c r="AG48" s="247">
        <f>IF($AE48=0,"",AE48*D48*1000)</f>
      </c>
      <c r="AH48" s="233"/>
      <c r="AI48" s="233"/>
      <c r="AJ48" s="233"/>
      <c r="AK48" s="233"/>
      <c r="AL48" s="233"/>
      <c r="AM48" s="233"/>
      <c r="AN48" s="233"/>
      <c r="AO48" s="233"/>
      <c r="AP48" s="233"/>
      <c r="AQ48" s="233"/>
      <c r="AR48" s="233"/>
      <c r="AS48" s="233"/>
      <c r="AT48" s="233"/>
      <c r="AU48" s="233"/>
      <c r="AV48" s="233"/>
    </row>
    <row r="49" spans="1:48" ht="7.5" customHeight="1">
      <c r="A49" s="175"/>
      <c r="B49" s="176"/>
      <c r="C49" s="177"/>
      <c r="D49" s="107"/>
      <c r="E49" s="108"/>
      <c r="F49" s="155"/>
      <c r="G49" s="156"/>
      <c r="H49" s="178"/>
      <c r="I49" s="156"/>
      <c r="J49" s="179"/>
      <c r="K49" s="179"/>
      <c r="L49" s="185"/>
      <c r="M49" s="186"/>
      <c r="N49" s="321"/>
      <c r="O49" s="322"/>
      <c r="P49" s="272"/>
      <c r="Q49" s="269"/>
      <c r="R49" s="270"/>
      <c r="S49" s="268"/>
      <c r="T49" s="270"/>
      <c r="U49" s="270"/>
      <c r="V49" s="268"/>
      <c r="W49" s="270"/>
      <c r="X49" s="270"/>
      <c r="Y49" s="268"/>
      <c r="Z49" s="270"/>
      <c r="AA49" s="270"/>
      <c r="AB49" s="268"/>
      <c r="AC49" s="270"/>
      <c r="AD49" s="270"/>
      <c r="AE49" s="270"/>
      <c r="AF49" s="246"/>
      <c r="AG49" s="247"/>
      <c r="AH49" s="233"/>
      <c r="AI49" s="233"/>
      <c r="AJ49" s="233"/>
      <c r="AK49" s="233"/>
      <c r="AL49" s="233"/>
      <c r="AM49" s="233"/>
      <c r="AN49" s="233"/>
      <c r="AO49" s="233"/>
      <c r="AP49" s="233"/>
      <c r="AQ49" s="233"/>
      <c r="AR49" s="233"/>
      <c r="AS49" s="233"/>
      <c r="AT49" s="233"/>
      <c r="AU49" s="233"/>
      <c r="AV49" s="233"/>
    </row>
    <row r="50" spans="1:48" ht="21" customHeight="1">
      <c r="A50" s="136"/>
      <c r="B50" s="138"/>
      <c r="C50" s="187"/>
      <c r="D50" s="111"/>
      <c r="E50" s="112"/>
      <c r="F50" s="396">
        <v>1</v>
      </c>
      <c r="G50" s="397">
        <v>1</v>
      </c>
      <c r="H50" s="398">
        <v>1</v>
      </c>
      <c r="I50" s="397">
        <v>1</v>
      </c>
      <c r="J50" s="398">
        <v>1</v>
      </c>
      <c r="K50" s="398">
        <v>1</v>
      </c>
      <c r="L50" s="396">
        <v>1</v>
      </c>
      <c r="M50" s="397">
        <v>1</v>
      </c>
      <c r="N50" s="349">
        <v>1</v>
      </c>
      <c r="O50" s="350"/>
      <c r="P50" s="272"/>
      <c r="Q50" s="269"/>
      <c r="R50" s="270"/>
      <c r="S50" s="268"/>
      <c r="T50" s="270"/>
      <c r="U50" s="270"/>
      <c r="V50" s="268"/>
      <c r="W50" s="270"/>
      <c r="X50" s="270"/>
      <c r="Y50" s="268"/>
      <c r="Z50" s="270"/>
      <c r="AA50" s="270"/>
      <c r="AB50" s="268"/>
      <c r="AC50" s="270"/>
      <c r="AD50" s="270"/>
      <c r="AE50" s="270"/>
      <c r="AF50" s="246"/>
      <c r="AG50" s="247"/>
      <c r="AH50" s="233"/>
      <c r="AI50" s="233"/>
      <c r="AJ50" s="233"/>
      <c r="AK50" s="233"/>
      <c r="AL50" s="233"/>
      <c r="AM50" s="233"/>
      <c r="AN50" s="233"/>
      <c r="AO50" s="233"/>
      <c r="AP50" s="233"/>
      <c r="AQ50" s="233"/>
      <c r="AR50" s="233"/>
      <c r="AS50" s="233"/>
      <c r="AT50" s="233"/>
      <c r="AU50" s="233"/>
      <c r="AV50" s="233"/>
    </row>
    <row r="51" spans="1:48" ht="19.5" customHeight="1">
      <c r="A51" s="136">
        <v>8</v>
      </c>
      <c r="B51" s="138">
        <v>1</v>
      </c>
      <c r="C51" s="118"/>
      <c r="D51" s="111">
        <f>IF($D$11=2,VLOOKUP(B51,BCR!$A$70:$D$87,3),IF($D$11=3,VLOOKUP(B51,BCR!$A$70:$D$87,4),0))</f>
        <v>0</v>
      </c>
      <c r="E51" s="112">
        <f>AF51</f>
      </c>
      <c r="F51" s="353">
        <f>IF($F$50=85,,IF($B51=1,,HLOOKUP($B51,$Y$73:$AO$154,$F$50+1)))</f>
        <v>0</v>
      </c>
      <c r="G51" s="354"/>
      <c r="H51" s="353">
        <f>IF($H$50=85,,IF($B51=1,,HLOOKUP($B51,$Y$73:$AO$154,$H$50+1)))</f>
        <v>0</v>
      </c>
      <c r="I51" s="354"/>
      <c r="J51" s="353">
        <f>IF($J$50=85,,IF($B51=1,,HLOOKUP($B51,$Y$73:$AO$154,$J$50+1)))</f>
        <v>0</v>
      </c>
      <c r="K51" s="354"/>
      <c r="L51" s="353">
        <f>IF($L$50=85,,IF($B51=1,,HLOOKUP($B51,$Y$73:$AO$154,$L$50+1)))</f>
        <v>0</v>
      </c>
      <c r="M51" s="354"/>
      <c r="N51" s="353">
        <f>IF($N$50=46,,IF($B51=1,,HLOOKUP($B51,$Y$73:$AO$154,$N$50+1)))</f>
        <v>0</v>
      </c>
      <c r="O51" s="354"/>
      <c r="P51" s="268">
        <f>F51</f>
        <v>0</v>
      </c>
      <c r="Q51" s="269">
        <f>P51*(C51/$F$15)</f>
        <v>0</v>
      </c>
      <c r="R51" s="270">
        <f>($C51/$F$15)-$Q51</f>
        <v>0</v>
      </c>
      <c r="S51" s="268">
        <f>H51</f>
        <v>0</v>
      </c>
      <c r="T51" s="270">
        <f>S51*R51</f>
        <v>0</v>
      </c>
      <c r="U51" s="270">
        <f>R51-T51</f>
        <v>0</v>
      </c>
      <c r="V51" s="268">
        <f>J51</f>
        <v>0</v>
      </c>
      <c r="W51" s="270">
        <f>V51*U51</f>
        <v>0</v>
      </c>
      <c r="X51" s="270">
        <f>U51-W51</f>
        <v>0</v>
      </c>
      <c r="Y51" s="268">
        <f>L51</f>
        <v>0</v>
      </c>
      <c r="Z51" s="270">
        <f>Y51*X51</f>
        <v>0</v>
      </c>
      <c r="AA51" s="270">
        <f>X51-Z51</f>
        <v>0</v>
      </c>
      <c r="AB51" s="268">
        <f>N51</f>
        <v>0</v>
      </c>
      <c r="AC51" s="270">
        <f>AB51*AA51</f>
        <v>0</v>
      </c>
      <c r="AD51" s="270">
        <f>AA51-AC51</f>
        <v>0</v>
      </c>
      <c r="AE51" s="270">
        <f>Q51+T51+W51+Z51+AC51</f>
        <v>0</v>
      </c>
      <c r="AF51" s="246">
        <f>IF($AE51=0,"",($AE51/($C51/$F$15)*100))</f>
      </c>
      <c r="AG51" s="247">
        <f>IF($AE51=0,"",AE51*D51*1000)</f>
      </c>
      <c r="AH51" s="233"/>
      <c r="AI51" s="233"/>
      <c r="AJ51" s="233"/>
      <c r="AK51" s="233"/>
      <c r="AL51" s="233"/>
      <c r="AM51" s="233"/>
      <c r="AN51" s="233"/>
      <c r="AO51" s="233"/>
      <c r="AP51" s="233"/>
      <c r="AQ51" s="233"/>
      <c r="AR51" s="233"/>
      <c r="AS51" s="233"/>
      <c r="AT51" s="233"/>
      <c r="AU51" s="233"/>
      <c r="AV51" s="233"/>
    </row>
    <row r="52" spans="1:48" ht="7.5" customHeight="1">
      <c r="A52" s="136"/>
      <c r="B52" s="138"/>
      <c r="C52" s="187"/>
      <c r="D52" s="111"/>
      <c r="E52" s="112"/>
      <c r="F52" s="183"/>
      <c r="G52" s="184"/>
      <c r="H52" s="188"/>
      <c r="I52" s="184"/>
      <c r="J52" s="188"/>
      <c r="K52" s="188"/>
      <c r="L52" s="183"/>
      <c r="M52" s="184"/>
      <c r="N52" s="351"/>
      <c r="O52" s="352"/>
      <c r="P52" s="272"/>
      <c r="Q52" s="269"/>
      <c r="R52" s="270"/>
      <c r="S52" s="268"/>
      <c r="T52" s="270"/>
      <c r="U52" s="270"/>
      <c r="V52" s="268"/>
      <c r="W52" s="270"/>
      <c r="X52" s="270"/>
      <c r="Y52" s="268"/>
      <c r="Z52" s="270"/>
      <c r="AA52" s="270"/>
      <c r="AB52" s="268"/>
      <c r="AC52" s="270"/>
      <c r="AD52" s="270"/>
      <c r="AE52" s="270"/>
      <c r="AF52" s="246"/>
      <c r="AG52" s="247"/>
      <c r="AH52" s="233"/>
      <c r="AI52" s="233"/>
      <c r="AJ52" s="233"/>
      <c r="AK52" s="233"/>
      <c r="AL52" s="233"/>
      <c r="AM52" s="233"/>
      <c r="AN52" s="233"/>
      <c r="AO52" s="233"/>
      <c r="AP52" s="233"/>
      <c r="AQ52" s="233"/>
      <c r="AR52" s="233"/>
      <c r="AS52" s="233"/>
      <c r="AT52" s="233"/>
      <c r="AU52" s="233"/>
      <c r="AV52" s="233"/>
    </row>
    <row r="53" spans="1:48" ht="21" customHeight="1">
      <c r="A53" s="173"/>
      <c r="B53" s="174"/>
      <c r="C53" s="182"/>
      <c r="D53" s="105"/>
      <c r="E53" s="110"/>
      <c r="F53" s="358">
        <v>1</v>
      </c>
      <c r="G53" s="359">
        <v>1</v>
      </c>
      <c r="H53" s="357">
        <v>1</v>
      </c>
      <c r="I53" s="359">
        <v>1</v>
      </c>
      <c r="J53" s="357">
        <v>1</v>
      </c>
      <c r="K53" s="357">
        <v>1</v>
      </c>
      <c r="L53" s="358">
        <v>1</v>
      </c>
      <c r="M53" s="359">
        <v>1</v>
      </c>
      <c r="N53" s="323">
        <v>1</v>
      </c>
      <c r="O53" s="324"/>
      <c r="P53" s="272"/>
      <c r="Q53" s="269"/>
      <c r="R53" s="270"/>
      <c r="S53" s="268"/>
      <c r="T53" s="270"/>
      <c r="U53" s="270"/>
      <c r="V53" s="268"/>
      <c r="W53" s="270"/>
      <c r="X53" s="270"/>
      <c r="Y53" s="268"/>
      <c r="Z53" s="270"/>
      <c r="AA53" s="270"/>
      <c r="AB53" s="268"/>
      <c r="AC53" s="270"/>
      <c r="AD53" s="270"/>
      <c r="AE53" s="270"/>
      <c r="AF53" s="246"/>
      <c r="AG53" s="247"/>
      <c r="AH53" s="233"/>
      <c r="AI53" s="233"/>
      <c r="AJ53" s="233"/>
      <c r="AK53" s="233"/>
      <c r="AL53" s="233"/>
      <c r="AM53" s="233"/>
      <c r="AN53" s="233"/>
      <c r="AO53" s="233"/>
      <c r="AP53" s="233"/>
      <c r="AQ53" s="233"/>
      <c r="AR53" s="233"/>
      <c r="AS53" s="233"/>
      <c r="AT53" s="233"/>
      <c r="AU53" s="233"/>
      <c r="AV53" s="233"/>
    </row>
    <row r="54" spans="1:48" ht="19.5" customHeight="1">
      <c r="A54" s="136">
        <v>9</v>
      </c>
      <c r="B54" s="138">
        <v>1</v>
      </c>
      <c r="C54" s="118"/>
      <c r="D54" s="111">
        <f>IF($D$11=2,VLOOKUP(B54,BCR!$A$70:$D$87,3),IF($D$11=3,VLOOKUP(B54,BCR!$A$70:$D$87,4),0))</f>
        <v>0</v>
      </c>
      <c r="E54" s="112">
        <f>AF54</f>
      </c>
      <c r="F54" s="353">
        <f>IF($F53=85,,IF($B54=1,,HLOOKUP($B54,$Y$73:$AO$154,$F53+1)))</f>
        <v>0</v>
      </c>
      <c r="G54" s="354"/>
      <c r="H54" s="353">
        <f>IF($H53=85,,IF($B54=1,,HLOOKUP($B54,$Y$73:$AO$154,$H53+1)))</f>
        <v>0</v>
      </c>
      <c r="I54" s="354"/>
      <c r="J54" s="353">
        <f>IF($J53=85,,IF($B54=1,,HLOOKUP($B54,$Y$73:$AO$154,$J53+1)))</f>
        <v>0</v>
      </c>
      <c r="K54" s="354"/>
      <c r="L54" s="353">
        <f>IF($L53=85,,IF($B54=1,,HLOOKUP($B54,$Y$73:$AO$154,$L53+1)))</f>
        <v>0</v>
      </c>
      <c r="M54" s="354"/>
      <c r="N54" s="353">
        <f>IF($N53=46,,IF($B54=1,,HLOOKUP($B54,$Y$73:$AO$154,$N53+1)))</f>
        <v>0</v>
      </c>
      <c r="O54" s="354"/>
      <c r="P54" s="268">
        <f>F54</f>
        <v>0</v>
      </c>
      <c r="Q54" s="269">
        <f>P54*(C54/$F$15)</f>
        <v>0</v>
      </c>
      <c r="R54" s="270">
        <f>($C54/$F$15)-$Q54</f>
        <v>0</v>
      </c>
      <c r="S54" s="268">
        <f>H54</f>
        <v>0</v>
      </c>
      <c r="T54" s="270">
        <f>S54*R54</f>
        <v>0</v>
      </c>
      <c r="U54" s="270">
        <f>R54-T54</f>
        <v>0</v>
      </c>
      <c r="V54" s="268">
        <f>J54</f>
        <v>0</v>
      </c>
      <c r="W54" s="270">
        <f>V54*U54</f>
        <v>0</v>
      </c>
      <c r="X54" s="270">
        <f>U54-W54</f>
        <v>0</v>
      </c>
      <c r="Y54" s="268">
        <f>L54</f>
        <v>0</v>
      </c>
      <c r="Z54" s="270">
        <f>Y54*X54</f>
        <v>0</v>
      </c>
      <c r="AA54" s="270">
        <f>X54-Z54</f>
        <v>0</v>
      </c>
      <c r="AB54" s="268">
        <f>N54</f>
        <v>0</v>
      </c>
      <c r="AC54" s="270">
        <f>AB54*AA54</f>
        <v>0</v>
      </c>
      <c r="AD54" s="270">
        <f>AA54-AC54</f>
        <v>0</v>
      </c>
      <c r="AE54" s="270">
        <f>Q54+T54+W54+Z54+AC54</f>
        <v>0</v>
      </c>
      <c r="AF54" s="246">
        <f>IF($AE54=0,"",($AE54/($C54/$F$15)*100))</f>
      </c>
      <c r="AG54" s="247">
        <f>IF($AE54=0,"",AE54*D54*1000)</f>
      </c>
      <c r="AH54" s="233"/>
      <c r="AI54" s="233"/>
      <c r="AJ54" s="233"/>
      <c r="AK54" s="233"/>
      <c r="AL54" s="233"/>
      <c r="AM54" s="233"/>
      <c r="AN54" s="233"/>
      <c r="AO54" s="233"/>
      <c r="AP54" s="233"/>
      <c r="AQ54" s="233"/>
      <c r="AR54" s="233"/>
      <c r="AS54" s="233"/>
      <c r="AT54" s="233"/>
      <c r="AU54" s="233"/>
      <c r="AV54" s="233"/>
    </row>
    <row r="55" spans="1:48" ht="7.5" customHeight="1">
      <c r="A55" s="175"/>
      <c r="B55" s="176"/>
      <c r="C55" s="177"/>
      <c r="D55" s="107"/>
      <c r="E55" s="108"/>
      <c r="F55" s="155"/>
      <c r="G55" s="156"/>
      <c r="H55" s="178"/>
      <c r="I55" s="156"/>
      <c r="J55" s="178"/>
      <c r="K55" s="178"/>
      <c r="L55" s="155"/>
      <c r="M55" s="156"/>
      <c r="N55" s="321"/>
      <c r="O55" s="322"/>
      <c r="P55" s="272"/>
      <c r="Q55" s="269"/>
      <c r="R55" s="270"/>
      <c r="S55" s="268"/>
      <c r="T55" s="270"/>
      <c r="U55" s="270"/>
      <c r="V55" s="268"/>
      <c r="W55" s="270"/>
      <c r="X55" s="270"/>
      <c r="Y55" s="268"/>
      <c r="Z55" s="270"/>
      <c r="AA55" s="270"/>
      <c r="AB55" s="268"/>
      <c r="AC55" s="270"/>
      <c r="AD55" s="270"/>
      <c r="AE55" s="270"/>
      <c r="AF55" s="246"/>
      <c r="AG55" s="247"/>
      <c r="AH55" s="233"/>
      <c r="AI55" s="233"/>
      <c r="AJ55" s="233"/>
      <c r="AK55" s="233"/>
      <c r="AL55" s="233"/>
      <c r="AM55" s="233"/>
      <c r="AN55" s="233"/>
      <c r="AO55" s="233"/>
      <c r="AP55" s="233"/>
      <c r="AQ55" s="233"/>
      <c r="AR55" s="233"/>
      <c r="AS55" s="233"/>
      <c r="AT55" s="233"/>
      <c r="AU55" s="233"/>
      <c r="AV55" s="233"/>
    </row>
    <row r="56" spans="1:48" ht="21" customHeight="1">
      <c r="A56" s="173"/>
      <c r="B56" s="174"/>
      <c r="C56" s="182"/>
      <c r="D56" s="105"/>
      <c r="E56" s="110"/>
      <c r="F56" s="398">
        <v>1</v>
      </c>
      <c r="G56" s="398">
        <v>1</v>
      </c>
      <c r="H56" s="358">
        <v>1</v>
      </c>
      <c r="I56" s="359">
        <v>1</v>
      </c>
      <c r="J56" s="398">
        <v>1</v>
      </c>
      <c r="K56" s="398">
        <v>1</v>
      </c>
      <c r="L56" s="358">
        <v>1</v>
      </c>
      <c r="M56" s="359">
        <v>1</v>
      </c>
      <c r="N56" s="323">
        <v>1</v>
      </c>
      <c r="O56" s="324"/>
      <c r="P56" s="272"/>
      <c r="Q56" s="269"/>
      <c r="R56" s="270"/>
      <c r="S56" s="268"/>
      <c r="T56" s="270"/>
      <c r="U56" s="270"/>
      <c r="V56" s="268"/>
      <c r="W56" s="270"/>
      <c r="X56" s="270"/>
      <c r="Y56" s="268"/>
      <c r="Z56" s="270"/>
      <c r="AA56" s="270"/>
      <c r="AB56" s="268"/>
      <c r="AC56" s="270"/>
      <c r="AD56" s="270"/>
      <c r="AE56" s="270"/>
      <c r="AF56" s="246"/>
      <c r="AG56" s="247"/>
      <c r="AH56" s="233"/>
      <c r="AI56" s="233"/>
      <c r="AJ56" s="233"/>
      <c r="AK56" s="233"/>
      <c r="AL56" s="233"/>
      <c r="AM56" s="233"/>
      <c r="AN56" s="233"/>
      <c r="AO56" s="233"/>
      <c r="AP56" s="233"/>
      <c r="AQ56" s="233"/>
      <c r="AR56" s="233"/>
      <c r="AS56" s="233"/>
      <c r="AT56" s="233"/>
      <c r="AU56" s="233"/>
      <c r="AV56" s="233"/>
    </row>
    <row r="57" spans="1:48" ht="19.5" customHeight="1">
      <c r="A57" s="136">
        <v>10</v>
      </c>
      <c r="B57" s="138">
        <v>1</v>
      </c>
      <c r="C57" s="119"/>
      <c r="D57" s="111">
        <f>IF($D$11=2,VLOOKUP(B57,BCR!$A$70:$D$87,3),IF($D$11=3,VLOOKUP(B57,BCR!$A$70:$D$87,4),0))</f>
        <v>0</v>
      </c>
      <c r="E57" s="112">
        <f>AF57</f>
      </c>
      <c r="F57" s="325">
        <f>IF($F56=85,,IF($B57=1,,HLOOKUP($B57,$Y$73:$AO$154,$F56+1)))</f>
        <v>0</v>
      </c>
      <c r="G57" s="325"/>
      <c r="H57" s="325">
        <f>IF($H56=85,,IF($B57=1,,HLOOKUP($B57,$Y$73:$AO$154,$H56+1)))</f>
        <v>0</v>
      </c>
      <c r="I57" s="325"/>
      <c r="J57" s="325">
        <f>IF($J56=85,,IF($B57=1,,HLOOKUP($B57,$Y$73:$AO$154,$J56+1)))</f>
        <v>0</v>
      </c>
      <c r="K57" s="325"/>
      <c r="L57" s="325">
        <f>IF($L56=85,,IF($B57=1,,HLOOKUP($B57,$Y$73:$AO$154,$L56+1)))</f>
        <v>0</v>
      </c>
      <c r="M57" s="325"/>
      <c r="N57" s="325">
        <f>IF($N56=46,,IF($B57=1,,HLOOKUP($B57,$Y$73:$AO$154,$N56+1)))</f>
        <v>0</v>
      </c>
      <c r="O57" s="325"/>
      <c r="P57" s="268">
        <f>F57</f>
        <v>0</v>
      </c>
      <c r="Q57" s="269">
        <f>P57*(C57/$F$15)</f>
        <v>0</v>
      </c>
      <c r="R57" s="270">
        <f>($C57/$F$15)-$Q57</f>
        <v>0</v>
      </c>
      <c r="S57" s="268">
        <f>H57</f>
        <v>0</v>
      </c>
      <c r="T57" s="270">
        <f>S57*R57</f>
        <v>0</v>
      </c>
      <c r="U57" s="270">
        <f>R57-T57</f>
        <v>0</v>
      </c>
      <c r="V57" s="268">
        <f>J57</f>
        <v>0</v>
      </c>
      <c r="W57" s="270">
        <f>V57*U57</f>
        <v>0</v>
      </c>
      <c r="X57" s="270">
        <f>U57-W57</f>
        <v>0</v>
      </c>
      <c r="Y57" s="268">
        <f>L57</f>
        <v>0</v>
      </c>
      <c r="Z57" s="270">
        <f>Y57*X57</f>
        <v>0</v>
      </c>
      <c r="AA57" s="270">
        <f>X57-Z57</f>
        <v>0</v>
      </c>
      <c r="AB57" s="268">
        <f>N57</f>
        <v>0</v>
      </c>
      <c r="AC57" s="270">
        <f>AB57*AA57</f>
        <v>0</v>
      </c>
      <c r="AD57" s="270">
        <f>AA57-AC57</f>
        <v>0</v>
      </c>
      <c r="AE57" s="270">
        <f>Q57+T57+W57+Z57+AC57</f>
        <v>0</v>
      </c>
      <c r="AF57" s="246">
        <f>IF($AE57=0,"",($AE57/($C57/$F$15)*100))</f>
      </c>
      <c r="AG57" s="247">
        <f>IF($AE57=0,"",AE57*D57*1000)</f>
      </c>
      <c r="AH57" s="233"/>
      <c r="AI57" s="233"/>
      <c r="AJ57" s="233"/>
      <c r="AK57" s="233"/>
      <c r="AL57" s="233"/>
      <c r="AM57" s="233"/>
      <c r="AN57" s="233"/>
      <c r="AO57" s="233"/>
      <c r="AP57" s="233"/>
      <c r="AQ57" s="233"/>
      <c r="AR57" s="233"/>
      <c r="AS57" s="233"/>
      <c r="AT57" s="233"/>
      <c r="AU57" s="233"/>
      <c r="AV57" s="233"/>
    </row>
    <row r="58" spans="1:48" ht="4.5" customHeight="1">
      <c r="A58" s="175"/>
      <c r="B58" s="176"/>
      <c r="C58" s="177"/>
      <c r="D58" s="114"/>
      <c r="E58" s="114"/>
      <c r="F58" s="195"/>
      <c r="G58" s="195"/>
      <c r="H58" s="196"/>
      <c r="I58" s="197"/>
      <c r="J58" s="195"/>
      <c r="K58" s="195"/>
      <c r="L58" s="196"/>
      <c r="M58" s="197"/>
      <c r="N58" s="196"/>
      <c r="O58" s="197"/>
      <c r="P58" s="272"/>
      <c r="Q58" s="269"/>
      <c r="R58" s="270"/>
      <c r="S58" s="272"/>
      <c r="T58" s="270"/>
      <c r="U58" s="270"/>
      <c r="V58" s="272"/>
      <c r="W58" s="270"/>
      <c r="X58" s="270"/>
      <c r="Y58" s="272"/>
      <c r="Z58" s="270"/>
      <c r="AA58" s="270"/>
      <c r="AB58" s="272"/>
      <c r="AC58" s="270"/>
      <c r="AD58" s="270"/>
      <c r="AE58" s="270"/>
      <c r="AF58" s="246"/>
      <c r="AG58" s="247"/>
      <c r="AH58" s="233"/>
      <c r="AI58" s="233"/>
      <c r="AJ58" s="233"/>
      <c r="AK58" s="233"/>
      <c r="AL58" s="233"/>
      <c r="AM58" s="233"/>
      <c r="AN58" s="233"/>
      <c r="AO58" s="233"/>
      <c r="AP58" s="233"/>
      <c r="AQ58" s="233"/>
      <c r="AR58" s="233"/>
      <c r="AS58" s="233"/>
      <c r="AT58" s="233"/>
      <c r="AU58" s="233"/>
      <c r="AV58" s="233"/>
    </row>
    <row r="59" spans="1:48" ht="22.5" customHeight="1">
      <c r="A59" s="147"/>
      <c r="B59" s="198" t="s">
        <v>316</v>
      </c>
      <c r="C59" s="199"/>
      <c r="D59" s="200"/>
      <c r="E59" s="198" t="s">
        <v>315</v>
      </c>
      <c r="F59" s="201"/>
      <c r="G59" s="201"/>
      <c r="H59" s="201"/>
      <c r="I59" s="198" t="s">
        <v>346</v>
      </c>
      <c r="J59" s="201"/>
      <c r="K59" s="132"/>
      <c r="L59" s="132"/>
      <c r="M59" s="132"/>
      <c r="N59" s="202"/>
      <c r="O59" s="203"/>
      <c r="P59" s="272"/>
      <c r="Q59" s="269"/>
      <c r="R59" s="270"/>
      <c r="S59" s="272"/>
      <c r="T59" s="270"/>
      <c r="U59" s="270"/>
      <c r="V59" s="272"/>
      <c r="W59" s="270"/>
      <c r="X59" s="270"/>
      <c r="Y59" s="272"/>
      <c r="Z59" s="270"/>
      <c r="AA59" s="270"/>
      <c r="AB59" s="272"/>
      <c r="AC59" s="270"/>
      <c r="AD59" s="270"/>
      <c r="AE59" s="270"/>
      <c r="AF59" s="246"/>
      <c r="AG59" s="247"/>
      <c r="AH59" s="233"/>
      <c r="AI59" s="233"/>
      <c r="AJ59" s="233"/>
      <c r="AK59" s="233"/>
      <c r="AL59" s="233"/>
      <c r="AM59" s="233"/>
      <c r="AN59" s="233"/>
      <c r="AO59" s="233"/>
      <c r="AP59" s="233"/>
      <c r="AQ59" s="233"/>
      <c r="AR59" s="233"/>
      <c r="AS59" s="233"/>
      <c r="AT59" s="233"/>
      <c r="AU59" s="233"/>
      <c r="AV59" s="233"/>
    </row>
    <row r="60" spans="1:48" ht="26.25" customHeight="1">
      <c r="A60" s="147"/>
      <c r="B60" s="120"/>
      <c r="C60" s="204"/>
      <c r="D60" s="205"/>
      <c r="E60" s="120"/>
      <c r="F60" s="122"/>
      <c r="G60" s="206"/>
      <c r="H60" s="206"/>
      <c r="I60" s="121"/>
      <c r="J60" s="122"/>
      <c r="K60" s="132"/>
      <c r="L60" s="132"/>
      <c r="M60" s="132"/>
      <c r="N60" s="207"/>
      <c r="O60" s="208"/>
      <c r="P60" s="272"/>
      <c r="Q60" s="269"/>
      <c r="R60" s="270"/>
      <c r="S60" s="272"/>
      <c r="T60" s="270"/>
      <c r="U60" s="270"/>
      <c r="V60" s="272"/>
      <c r="W60" s="270"/>
      <c r="X60" s="270"/>
      <c r="Y60" s="272"/>
      <c r="Z60" s="270"/>
      <c r="AA60" s="270"/>
      <c r="AB60" s="272"/>
      <c r="AC60" s="270"/>
      <c r="AD60" s="270"/>
      <c r="AE60" s="270"/>
      <c r="AF60" s="246"/>
      <c r="AG60" s="247"/>
      <c r="AH60" s="233"/>
      <c r="AI60" s="233"/>
      <c r="AJ60" s="233"/>
      <c r="AK60" s="233"/>
      <c r="AL60" s="233"/>
      <c r="AM60" s="233"/>
      <c r="AN60" s="233"/>
      <c r="AO60" s="233"/>
      <c r="AP60" s="233"/>
      <c r="AQ60" s="233"/>
      <c r="AR60" s="233"/>
      <c r="AS60" s="233"/>
      <c r="AT60" s="233"/>
      <c r="AU60" s="233"/>
      <c r="AV60" s="233"/>
    </row>
    <row r="61" spans="1:48" ht="12" customHeight="1">
      <c r="A61" s="175"/>
      <c r="B61" s="176"/>
      <c r="C61" s="176"/>
      <c r="D61" s="176"/>
      <c r="E61" s="176"/>
      <c r="F61" s="209"/>
      <c r="G61" s="209"/>
      <c r="H61" s="209"/>
      <c r="I61" s="209"/>
      <c r="J61" s="209"/>
      <c r="K61" s="209"/>
      <c r="L61" s="209"/>
      <c r="M61" s="209"/>
      <c r="N61" s="209"/>
      <c r="O61" s="210"/>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3"/>
      <c r="AP61" s="233"/>
      <c r="AQ61" s="233"/>
      <c r="AR61" s="233"/>
      <c r="AS61" s="233"/>
      <c r="AT61" s="233"/>
      <c r="AU61" s="233"/>
      <c r="AV61" s="233"/>
    </row>
    <row r="62" spans="1:48" ht="16.5" customHeight="1">
      <c r="A62" s="229"/>
      <c r="B62" s="229"/>
      <c r="C62" s="229"/>
      <c r="D62" s="229"/>
      <c r="E62" s="229"/>
      <c r="F62" s="229"/>
      <c r="G62" s="229"/>
      <c r="H62" s="229"/>
      <c r="I62" s="229"/>
      <c r="J62" s="229"/>
      <c r="K62" s="229"/>
      <c r="L62" s="229"/>
      <c r="M62" s="229"/>
      <c r="N62" s="229"/>
      <c r="O62" s="229"/>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3"/>
      <c r="AP62" s="233"/>
      <c r="AQ62" s="233"/>
      <c r="AR62" s="233"/>
      <c r="AS62" s="233"/>
      <c r="AT62" s="233"/>
      <c r="AU62" s="233"/>
      <c r="AV62" s="233"/>
    </row>
    <row r="63" spans="1:51" s="239" customFormat="1" ht="12" customHeight="1">
      <c r="A63" s="237"/>
      <c r="B63" s="237"/>
      <c r="C63" s="237"/>
      <c r="D63" s="237"/>
      <c r="E63" s="237"/>
      <c r="F63" s="237"/>
      <c r="G63" s="237"/>
      <c r="H63" s="237"/>
      <c r="I63" s="237"/>
      <c r="J63" s="237"/>
      <c r="K63" s="237"/>
      <c r="L63" s="237"/>
      <c r="M63" s="237"/>
      <c r="N63" s="237"/>
      <c r="O63" s="237"/>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8"/>
      <c r="AX63" s="238"/>
      <c r="AY63" s="238"/>
    </row>
    <row r="64" spans="1:51" s="239" customFormat="1" ht="16.5" customHeight="1">
      <c r="A64" s="233"/>
      <c r="B64" s="233"/>
      <c r="C64" s="233"/>
      <c r="D64" s="233"/>
      <c r="E64" s="233"/>
      <c r="F64" s="233"/>
      <c r="G64" s="240"/>
      <c r="H64" s="240"/>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8"/>
      <c r="AX64" s="238"/>
      <c r="AY64" s="238"/>
    </row>
    <row r="65" spans="1:51" s="239" customFormat="1" ht="12.75">
      <c r="A65" s="233"/>
      <c r="B65" s="233"/>
      <c r="C65" s="233"/>
      <c r="D65" s="233"/>
      <c r="E65" s="233"/>
      <c r="F65" s="233"/>
      <c r="G65" s="234"/>
      <c r="H65" s="234"/>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8"/>
      <c r="AX65" s="238"/>
      <c r="AY65" s="238"/>
    </row>
    <row r="66" spans="1:51" s="239" customFormat="1" ht="12.75">
      <c r="A66" s="233"/>
      <c r="B66" s="233"/>
      <c r="C66" s="233"/>
      <c r="D66" s="233"/>
      <c r="E66" s="233"/>
      <c r="F66" s="233"/>
      <c r="G66" s="234"/>
      <c r="H66" s="234"/>
      <c r="I66" s="233"/>
      <c r="J66" s="233"/>
      <c r="K66" s="233"/>
      <c r="L66" s="233"/>
      <c r="M66" s="233"/>
      <c r="N66" s="233"/>
      <c r="O66" s="233"/>
      <c r="P66" s="233"/>
      <c r="Q66" s="233"/>
      <c r="R66" s="233"/>
      <c r="S66" s="233"/>
      <c r="T66" s="233"/>
      <c r="U66" s="233"/>
      <c r="V66" s="233"/>
      <c r="W66" s="233"/>
      <c r="X66" s="233"/>
      <c r="Y66" s="233"/>
      <c r="Z66" s="233"/>
      <c r="AA66" s="233"/>
      <c r="AB66" s="233"/>
      <c r="AC66" s="233"/>
      <c r="AD66" s="233"/>
      <c r="AE66" s="233"/>
      <c r="AF66" s="233"/>
      <c r="AG66" s="233"/>
      <c r="AH66" s="233"/>
      <c r="AI66" s="233"/>
      <c r="AJ66" s="233"/>
      <c r="AK66" s="233"/>
      <c r="AL66" s="233"/>
      <c r="AM66" s="233"/>
      <c r="AN66" s="233"/>
      <c r="AO66" s="233"/>
      <c r="AP66" s="233"/>
      <c r="AQ66" s="233"/>
      <c r="AR66" s="233"/>
      <c r="AS66" s="233"/>
      <c r="AT66" s="233"/>
      <c r="AU66" s="233"/>
      <c r="AV66" s="233"/>
      <c r="AW66" s="238"/>
      <c r="AX66" s="238"/>
      <c r="AY66" s="238"/>
    </row>
    <row r="67" spans="1:51" s="239" customFormat="1" ht="12.75">
      <c r="A67" s="233"/>
      <c r="B67" s="233"/>
      <c r="C67" s="233"/>
      <c r="D67" s="233"/>
      <c r="E67" s="292"/>
      <c r="F67" s="233"/>
      <c r="G67" s="234"/>
      <c r="H67" s="234"/>
      <c r="I67" s="233"/>
      <c r="J67" s="233"/>
      <c r="K67" s="233"/>
      <c r="L67" s="233"/>
      <c r="M67" s="233"/>
      <c r="N67" s="233"/>
      <c r="O67" s="241"/>
      <c r="P67" s="233"/>
      <c r="Q67" s="233"/>
      <c r="R67" s="233"/>
      <c r="S67" s="233"/>
      <c r="T67" s="233" t="s">
        <v>329</v>
      </c>
      <c r="U67" s="233"/>
      <c r="V67" s="233"/>
      <c r="W67" s="233"/>
      <c r="X67" s="233"/>
      <c r="Y67" s="233"/>
      <c r="Z67" s="233"/>
      <c r="AA67" s="233"/>
      <c r="AB67" s="233"/>
      <c r="AC67" s="233"/>
      <c r="AD67" s="233"/>
      <c r="AE67" s="233"/>
      <c r="AF67" s="233"/>
      <c r="AG67" s="233"/>
      <c r="AH67" s="233"/>
      <c r="AI67" s="233"/>
      <c r="AJ67" s="233"/>
      <c r="AK67" s="233"/>
      <c r="AL67" s="233"/>
      <c r="AM67" s="233"/>
      <c r="AN67" s="233"/>
      <c r="AO67" s="233"/>
      <c r="AP67" s="233"/>
      <c r="AQ67" s="233"/>
      <c r="AR67" s="233"/>
      <c r="AS67" s="233"/>
      <c r="AT67" s="233"/>
      <c r="AU67" s="233"/>
      <c r="AV67" s="233"/>
      <c r="AW67" s="238"/>
      <c r="AX67" s="238"/>
      <c r="AY67" s="238"/>
    </row>
    <row r="68" spans="1:51" s="239" customFormat="1" ht="12.75">
      <c r="A68" s="273"/>
      <c r="B68" s="299" t="s">
        <v>649</v>
      </c>
      <c r="C68" s="274"/>
      <c r="D68" s="274"/>
      <c r="E68" s="233"/>
      <c r="F68" s="233"/>
      <c r="G68" s="233" t="s">
        <v>347</v>
      </c>
      <c r="H68" s="233"/>
      <c r="I68" s="233" t="s">
        <v>209</v>
      </c>
      <c r="J68" s="233"/>
      <c r="K68" s="233"/>
      <c r="L68" s="242" t="s">
        <v>201</v>
      </c>
      <c r="M68" s="241" t="s">
        <v>189</v>
      </c>
      <c r="N68" s="241"/>
      <c r="O68" s="243" t="s">
        <v>348</v>
      </c>
      <c r="P68" s="233"/>
      <c r="Q68" s="233"/>
      <c r="R68" s="233"/>
      <c r="S68" s="233"/>
      <c r="T68" s="233"/>
      <c r="U68" s="233"/>
      <c r="V68" s="233"/>
      <c r="W68" s="233"/>
      <c r="X68" s="233"/>
      <c r="Y68" s="233"/>
      <c r="Z68" s="233"/>
      <c r="AA68" s="233"/>
      <c r="AB68" s="233"/>
      <c r="AC68" s="233"/>
      <c r="AD68" s="233"/>
      <c r="AE68" s="233"/>
      <c r="AF68" s="233"/>
      <c r="AG68" s="233"/>
      <c r="AH68" s="233"/>
      <c r="AI68" s="233"/>
      <c r="AJ68" s="233"/>
      <c r="AK68" s="233"/>
      <c r="AL68" s="233"/>
      <c r="AM68" s="233"/>
      <c r="AN68" s="233"/>
      <c r="AO68" s="233"/>
      <c r="AP68" s="233"/>
      <c r="AQ68" s="233"/>
      <c r="AR68" s="233"/>
      <c r="AS68" s="233"/>
      <c r="AT68" s="233"/>
      <c r="AU68" s="233"/>
      <c r="AV68" s="233"/>
      <c r="AW68" s="238"/>
      <c r="AX68" s="238"/>
      <c r="AY68" s="238"/>
    </row>
    <row r="69" spans="1:51" s="239" customFormat="1" ht="12.75" customHeight="1">
      <c r="A69" s="273"/>
      <c r="B69" s="275"/>
      <c r="C69" s="276" t="s">
        <v>107</v>
      </c>
      <c r="D69" s="276" t="s">
        <v>202</v>
      </c>
      <c r="E69" s="302"/>
      <c r="F69" s="302"/>
      <c r="G69" s="233"/>
      <c r="H69" s="233">
        <v>1</v>
      </c>
      <c r="I69" s="233"/>
      <c r="J69" s="233"/>
      <c r="K69" s="233">
        <v>1</v>
      </c>
      <c r="L69" s="233"/>
      <c r="M69" s="233"/>
      <c r="N69" s="233"/>
      <c r="O69" s="233"/>
      <c r="P69" s="233"/>
      <c r="Q69" s="233"/>
      <c r="R69" s="233"/>
      <c r="S69" s="233">
        <v>1</v>
      </c>
      <c r="T69" s="233"/>
      <c r="U69" s="237"/>
      <c r="V69" s="244"/>
      <c r="W69" s="237" t="s">
        <v>349</v>
      </c>
      <c r="X69" s="237"/>
      <c r="Y69" s="245"/>
      <c r="Z69" s="245"/>
      <c r="AA69" s="245"/>
      <c r="AB69" s="245"/>
      <c r="AC69" s="245"/>
      <c r="AD69" s="245"/>
      <c r="AE69" s="245"/>
      <c r="AF69" s="246"/>
      <c r="AG69" s="247"/>
      <c r="AH69" s="237"/>
      <c r="AI69" s="237"/>
      <c r="AJ69" s="237"/>
      <c r="AK69" s="237"/>
      <c r="AL69" s="237"/>
      <c r="AM69" s="237"/>
      <c r="AN69" s="237"/>
      <c r="AO69" s="237"/>
      <c r="AP69" s="233"/>
      <c r="AQ69" s="233"/>
      <c r="AR69" s="233"/>
      <c r="AS69" s="233"/>
      <c r="AT69" s="233"/>
      <c r="AU69" s="233"/>
      <c r="AV69" s="233"/>
      <c r="AW69" s="238"/>
      <c r="AX69" s="238"/>
      <c r="AY69" s="238"/>
    </row>
    <row r="70" spans="1:51" s="239" customFormat="1" ht="12.75">
      <c r="A70" s="277">
        <v>1</v>
      </c>
      <c r="B70" s="278"/>
      <c r="C70" s="279"/>
      <c r="D70" s="279"/>
      <c r="E70" s="237"/>
      <c r="F70" s="236"/>
      <c r="G70" s="233" t="s">
        <v>107</v>
      </c>
      <c r="H70" s="233">
        <v>2</v>
      </c>
      <c r="I70" s="233" t="s">
        <v>230</v>
      </c>
      <c r="J70" s="233"/>
      <c r="K70" s="233">
        <v>2</v>
      </c>
      <c r="L70" s="237">
        <v>1</v>
      </c>
      <c r="M70" s="244">
        <v>0.9346</v>
      </c>
      <c r="N70" s="244"/>
      <c r="O70" s="235"/>
      <c r="P70" s="233"/>
      <c r="Q70" s="233"/>
      <c r="R70" s="233"/>
      <c r="S70" s="233">
        <v>2</v>
      </c>
      <c r="T70" s="233" t="s">
        <v>107</v>
      </c>
      <c r="U70" s="237"/>
      <c r="V70" s="244"/>
      <c r="W70" s="248" t="s">
        <v>350</v>
      </c>
      <c r="X70" s="249"/>
      <c r="Y70" s="249" t="s">
        <v>351</v>
      </c>
      <c r="Z70" s="245">
        <v>201</v>
      </c>
      <c r="AA70" s="245" t="s">
        <v>352</v>
      </c>
      <c r="AB70" s="245" t="s">
        <v>353</v>
      </c>
      <c r="AC70" s="245" t="s">
        <v>354</v>
      </c>
      <c r="AD70" s="245" t="s">
        <v>355</v>
      </c>
      <c r="AE70" s="245" t="s">
        <v>356</v>
      </c>
      <c r="AF70" s="245" t="s">
        <v>357</v>
      </c>
      <c r="AG70" s="245" t="s">
        <v>358</v>
      </c>
      <c r="AH70" s="235" t="s">
        <v>359</v>
      </c>
      <c r="AI70" s="235" t="s">
        <v>360</v>
      </c>
      <c r="AJ70" s="235">
        <v>705</v>
      </c>
      <c r="AK70" s="235" t="s">
        <v>361</v>
      </c>
      <c r="AL70" s="235" t="s">
        <v>362</v>
      </c>
      <c r="AM70" s="235">
        <v>805</v>
      </c>
      <c r="AN70" s="235">
        <v>903</v>
      </c>
      <c r="AO70" s="237"/>
      <c r="AP70" s="237"/>
      <c r="AQ70" s="237"/>
      <c r="AR70" s="237"/>
      <c r="AS70" s="233"/>
      <c r="AT70" s="233"/>
      <c r="AU70" s="233"/>
      <c r="AV70" s="233"/>
      <c r="AW70" s="238"/>
      <c r="AX70" s="238"/>
      <c r="AY70" s="238"/>
    </row>
    <row r="71" spans="1:51" s="239" customFormat="1" ht="51">
      <c r="A71" s="277">
        <v>2</v>
      </c>
      <c r="B71" s="280" t="s">
        <v>50</v>
      </c>
      <c r="C71" s="300">
        <v>219.63697419519033</v>
      </c>
      <c r="D71" s="301">
        <v>465.9494946320216</v>
      </c>
      <c r="E71" s="293"/>
      <c r="F71" s="293"/>
      <c r="G71" s="233" t="s">
        <v>202</v>
      </c>
      <c r="H71" s="233">
        <v>3</v>
      </c>
      <c r="I71" s="233" t="s">
        <v>231</v>
      </c>
      <c r="J71" s="233"/>
      <c r="K71" s="233">
        <v>3</v>
      </c>
      <c r="L71" s="233">
        <v>2</v>
      </c>
      <c r="M71" s="250">
        <v>1.808</v>
      </c>
      <c r="N71" s="251"/>
      <c r="O71" s="235">
        <v>2018</v>
      </c>
      <c r="P71" s="233"/>
      <c r="Q71" s="233"/>
      <c r="R71" s="233"/>
      <c r="S71" s="233">
        <v>3</v>
      </c>
      <c r="T71" s="233" t="s">
        <v>330</v>
      </c>
      <c r="U71" s="237"/>
      <c r="V71" s="244"/>
      <c r="W71" s="361" t="s">
        <v>49</v>
      </c>
      <c r="X71" s="361"/>
      <c r="Y71" s="245" t="s">
        <v>363</v>
      </c>
      <c r="Z71" s="245" t="s">
        <v>364</v>
      </c>
      <c r="AA71" s="245" t="s">
        <v>52</v>
      </c>
      <c r="AB71" s="245" t="s">
        <v>53</v>
      </c>
      <c r="AC71" s="245" t="s">
        <v>54</v>
      </c>
      <c r="AD71" s="245" t="s">
        <v>55</v>
      </c>
      <c r="AE71" s="245" t="s">
        <v>56</v>
      </c>
      <c r="AF71" s="245" t="s">
        <v>365</v>
      </c>
      <c r="AG71" s="245" t="s">
        <v>58</v>
      </c>
      <c r="AH71" s="245" t="s">
        <v>366</v>
      </c>
      <c r="AI71" s="245" t="s">
        <v>367</v>
      </c>
      <c r="AJ71" s="245" t="s">
        <v>368</v>
      </c>
      <c r="AK71" s="245" t="s">
        <v>369</v>
      </c>
      <c r="AL71" s="245" t="s">
        <v>370</v>
      </c>
      <c r="AM71" s="245" t="s">
        <v>371</v>
      </c>
      <c r="AN71" s="245" t="s">
        <v>166</v>
      </c>
      <c r="AO71" s="252" t="s">
        <v>479</v>
      </c>
      <c r="AP71" s="233"/>
      <c r="AQ71" s="233"/>
      <c r="AR71" s="233"/>
      <c r="AS71" s="233"/>
      <c r="AT71" s="233"/>
      <c r="AU71" s="233"/>
      <c r="AV71" s="233"/>
      <c r="AW71" s="238"/>
      <c r="AX71" s="238"/>
      <c r="AY71" s="238"/>
    </row>
    <row r="72" spans="1:51" s="239" customFormat="1" ht="12.75">
      <c r="A72" s="277">
        <v>3</v>
      </c>
      <c r="B72" s="280" t="s">
        <v>51</v>
      </c>
      <c r="C72" s="300">
        <v>473.4286197465002</v>
      </c>
      <c r="D72" s="301">
        <v>838.0359690773357</v>
      </c>
      <c r="E72" s="293"/>
      <c r="F72" s="293"/>
      <c r="G72" s="233"/>
      <c r="H72" s="233">
        <v>4</v>
      </c>
      <c r="I72" s="233" t="s">
        <v>623</v>
      </c>
      <c r="J72" s="233"/>
      <c r="K72" s="233">
        <v>4</v>
      </c>
      <c r="L72" s="233">
        <v>3</v>
      </c>
      <c r="M72" s="233">
        <v>2.6243</v>
      </c>
      <c r="N72" s="244"/>
      <c r="O72" s="235">
        <v>2019</v>
      </c>
      <c r="P72" s="233"/>
      <c r="Q72" s="233"/>
      <c r="R72" s="233"/>
      <c r="S72" s="233">
        <v>4</v>
      </c>
      <c r="T72" s="233" t="s">
        <v>331</v>
      </c>
      <c r="U72" s="237"/>
      <c r="V72" s="244"/>
      <c r="W72" s="249" t="s">
        <v>60</v>
      </c>
      <c r="X72" s="249" t="s">
        <v>61</v>
      </c>
      <c r="Y72" s="249"/>
      <c r="Z72" s="249"/>
      <c r="AA72" s="249"/>
      <c r="AB72" s="249"/>
      <c r="AC72" s="249"/>
      <c r="AD72" s="249"/>
      <c r="AE72" s="249"/>
      <c r="AF72" s="249"/>
      <c r="AG72" s="249"/>
      <c r="AH72" s="249"/>
      <c r="AI72" s="249"/>
      <c r="AJ72" s="249"/>
      <c r="AK72" s="249"/>
      <c r="AL72" s="249"/>
      <c r="AM72" s="249"/>
      <c r="AN72" s="249"/>
      <c r="AO72" s="237"/>
      <c r="AP72" s="233"/>
      <c r="AQ72" s="233"/>
      <c r="AR72" s="233"/>
      <c r="AS72" s="233"/>
      <c r="AT72" s="233"/>
      <c r="AU72" s="233"/>
      <c r="AV72" s="233"/>
      <c r="AW72" s="238"/>
      <c r="AX72" s="238"/>
      <c r="AY72" s="238"/>
    </row>
    <row r="73" spans="1:51" s="239" customFormat="1" ht="12.75">
      <c r="A73" s="277">
        <v>4</v>
      </c>
      <c r="B73" s="280" t="s">
        <v>52</v>
      </c>
      <c r="C73" s="300">
        <v>228.36262016208224</v>
      </c>
      <c r="D73" s="301">
        <v>384.67633505468666</v>
      </c>
      <c r="E73" s="293"/>
      <c r="F73" s="293"/>
      <c r="G73" s="233"/>
      <c r="H73" s="233">
        <v>5</v>
      </c>
      <c r="I73" s="233" t="s">
        <v>210</v>
      </c>
      <c r="J73" s="233"/>
      <c r="K73" s="233">
        <v>5</v>
      </c>
      <c r="L73" s="237">
        <v>5</v>
      </c>
      <c r="M73" s="251">
        <v>4.1002</v>
      </c>
      <c r="N73" s="244"/>
      <c r="O73" s="235">
        <v>2020</v>
      </c>
      <c r="P73" s="233"/>
      <c r="Q73" s="233"/>
      <c r="R73" s="233"/>
      <c r="S73" s="233"/>
      <c r="T73" s="233"/>
      <c r="U73" s="237"/>
      <c r="V73" s="244"/>
      <c r="W73" s="249"/>
      <c r="X73" s="249"/>
      <c r="Y73" s="249">
        <v>2</v>
      </c>
      <c r="Z73" s="245">
        <v>3</v>
      </c>
      <c r="AA73" s="245">
        <v>4</v>
      </c>
      <c r="AB73" s="245">
        <v>5</v>
      </c>
      <c r="AC73" s="245">
        <v>6</v>
      </c>
      <c r="AD73" s="245">
        <v>7</v>
      </c>
      <c r="AE73" s="245">
        <v>8</v>
      </c>
      <c r="AF73" s="245">
        <v>9</v>
      </c>
      <c r="AG73" s="245">
        <v>10</v>
      </c>
      <c r="AH73" s="245">
        <v>11</v>
      </c>
      <c r="AI73" s="245">
        <v>12</v>
      </c>
      <c r="AJ73" s="245">
        <v>13</v>
      </c>
      <c r="AK73" s="245">
        <v>14</v>
      </c>
      <c r="AL73" s="245">
        <v>15</v>
      </c>
      <c r="AM73" s="245">
        <v>16</v>
      </c>
      <c r="AN73" s="245">
        <v>17</v>
      </c>
      <c r="AO73" s="237">
        <v>18</v>
      </c>
      <c r="AP73" s="233"/>
      <c r="AQ73" s="233"/>
      <c r="AR73" s="233"/>
      <c r="AS73" s="233"/>
      <c r="AT73" s="233"/>
      <c r="AU73" s="233"/>
      <c r="AV73" s="233"/>
      <c r="AW73" s="238"/>
      <c r="AX73" s="238"/>
      <c r="AY73" s="238"/>
    </row>
    <row r="74" spans="1:51" s="239" customFormat="1" ht="12.75">
      <c r="A74" s="281">
        <v>5</v>
      </c>
      <c r="B74" s="282" t="s">
        <v>53</v>
      </c>
      <c r="C74" s="300">
        <v>112.8101371433867</v>
      </c>
      <c r="D74" s="301">
        <v>264.5117248820625</v>
      </c>
      <c r="E74" s="293"/>
      <c r="F74" s="293"/>
      <c r="G74" s="233" t="s">
        <v>372</v>
      </c>
      <c r="H74" s="233">
        <v>6</v>
      </c>
      <c r="I74" s="233" t="s">
        <v>232</v>
      </c>
      <c r="J74" s="233"/>
      <c r="K74" s="233">
        <v>6</v>
      </c>
      <c r="L74" s="237">
        <v>10</v>
      </c>
      <c r="M74" s="244">
        <v>7.0236</v>
      </c>
      <c r="N74" s="251"/>
      <c r="O74" s="243">
        <v>2021</v>
      </c>
      <c r="P74" s="233"/>
      <c r="Q74" s="233"/>
      <c r="R74" s="233"/>
      <c r="S74" s="233"/>
      <c r="T74" s="233"/>
      <c r="U74" s="237">
        <v>1</v>
      </c>
      <c r="V74" s="244"/>
      <c r="W74" s="249"/>
      <c r="X74" s="249"/>
      <c r="Y74" s="249"/>
      <c r="Z74" s="245"/>
      <c r="AA74" s="245"/>
      <c r="AB74" s="245"/>
      <c r="AC74" s="245"/>
      <c r="AD74" s="245"/>
      <c r="AE74" s="245"/>
      <c r="AF74" s="245"/>
      <c r="AG74" s="245"/>
      <c r="AH74" s="245"/>
      <c r="AI74" s="245"/>
      <c r="AJ74" s="245"/>
      <c r="AK74" s="245"/>
      <c r="AL74" s="245"/>
      <c r="AM74" s="245"/>
      <c r="AN74" s="245"/>
      <c r="AO74" s="237"/>
      <c r="AP74" s="233"/>
      <c r="AQ74" s="233"/>
      <c r="AR74" s="233"/>
      <c r="AS74" s="233"/>
      <c r="AT74" s="233"/>
      <c r="AU74" s="233"/>
      <c r="AV74" s="233"/>
      <c r="AW74" s="238"/>
      <c r="AX74" s="238"/>
      <c r="AY74" s="238"/>
    </row>
    <row r="75" spans="1:51" s="239" customFormat="1" ht="18">
      <c r="A75" s="277">
        <v>6</v>
      </c>
      <c r="B75" s="280" t="s">
        <v>54</v>
      </c>
      <c r="C75" s="300">
        <v>170.52405261011378</v>
      </c>
      <c r="D75" s="301">
        <v>429.92504199728245</v>
      </c>
      <c r="E75" s="293"/>
      <c r="F75" s="293"/>
      <c r="G75" s="233"/>
      <c r="H75" s="233">
        <v>7</v>
      </c>
      <c r="I75" s="233" t="s">
        <v>227</v>
      </c>
      <c r="J75" s="233"/>
      <c r="K75" s="233">
        <v>7</v>
      </c>
      <c r="L75" s="237">
        <v>15</v>
      </c>
      <c r="M75" s="244">
        <v>9.1079</v>
      </c>
      <c r="N75" s="244"/>
      <c r="O75" s="243">
        <v>2022</v>
      </c>
      <c r="P75" s="233"/>
      <c r="Q75" s="233"/>
      <c r="R75" s="233"/>
      <c r="S75" s="233"/>
      <c r="T75" s="233"/>
      <c r="U75" s="237">
        <v>2</v>
      </c>
      <c r="V75" s="253" t="s">
        <v>489</v>
      </c>
      <c r="W75" s="249"/>
      <c r="X75" s="249"/>
      <c r="Y75" s="249"/>
      <c r="Z75" s="245"/>
      <c r="AA75" s="245"/>
      <c r="AB75" s="245"/>
      <c r="AC75" s="245"/>
      <c r="AD75" s="245"/>
      <c r="AE75" s="245"/>
      <c r="AF75" s="245"/>
      <c r="AG75" s="245"/>
      <c r="AH75" s="245"/>
      <c r="AI75" s="245"/>
      <c r="AJ75" s="245"/>
      <c r="AK75" s="245"/>
      <c r="AL75" s="245"/>
      <c r="AM75" s="245"/>
      <c r="AN75" s="245"/>
      <c r="AO75" s="237"/>
      <c r="AP75" s="233"/>
      <c r="AQ75" s="233"/>
      <c r="AR75" s="233"/>
      <c r="AS75" s="233"/>
      <c r="AT75" s="233"/>
      <c r="AU75" s="233"/>
      <c r="AV75" s="233"/>
      <c r="AW75" s="238"/>
      <c r="AX75" s="238"/>
      <c r="AY75" s="238"/>
    </row>
    <row r="76" spans="1:51" s="239" customFormat="1" ht="25.5">
      <c r="A76" s="277">
        <v>7</v>
      </c>
      <c r="B76" s="280" t="s">
        <v>55</v>
      </c>
      <c r="C76" s="300">
        <v>150.82902314198662</v>
      </c>
      <c r="D76" s="301">
        <v>339.1783239416079</v>
      </c>
      <c r="E76" s="293"/>
      <c r="F76" s="293"/>
      <c r="G76" s="233" t="s">
        <v>374</v>
      </c>
      <c r="H76" s="233">
        <v>8</v>
      </c>
      <c r="I76" s="233" t="s">
        <v>271</v>
      </c>
      <c r="J76" s="233"/>
      <c r="K76" s="233">
        <v>8</v>
      </c>
      <c r="L76" s="237">
        <v>20</v>
      </c>
      <c r="M76" s="251">
        <v>10.594</v>
      </c>
      <c r="N76" s="251"/>
      <c r="O76" s="243"/>
      <c r="P76" s="233"/>
      <c r="Q76" s="233"/>
      <c r="R76" s="233"/>
      <c r="S76" s="233"/>
      <c r="T76" s="233"/>
      <c r="U76" s="237">
        <v>3</v>
      </c>
      <c r="V76" s="241" t="s">
        <v>495</v>
      </c>
      <c r="W76" s="245" t="s">
        <v>381</v>
      </c>
      <c r="X76" s="241" t="s">
        <v>70</v>
      </c>
      <c r="Y76" s="254"/>
      <c r="Z76" s="254"/>
      <c r="AA76" s="254">
        <v>0.65</v>
      </c>
      <c r="AB76" s="254"/>
      <c r="AC76" s="254"/>
      <c r="AD76" s="254"/>
      <c r="AE76" s="254"/>
      <c r="AF76" s="255"/>
      <c r="AG76" s="256"/>
      <c r="AH76" s="235"/>
      <c r="AI76" s="235"/>
      <c r="AJ76" s="235"/>
      <c r="AK76" s="235"/>
      <c r="AL76" s="235"/>
      <c r="AM76" s="235"/>
      <c r="AN76" s="235"/>
      <c r="AO76" s="237"/>
      <c r="AP76" s="233"/>
      <c r="AQ76" s="233"/>
      <c r="AR76" s="233"/>
      <c r="AS76" s="233"/>
      <c r="AT76" s="233"/>
      <c r="AU76" s="233"/>
      <c r="AV76" s="233"/>
      <c r="AW76" s="238"/>
      <c r="AX76" s="238"/>
      <c r="AY76" s="238"/>
    </row>
    <row r="77" spans="1:51" s="239" customFormat="1" ht="25.5">
      <c r="A77" s="277">
        <v>8</v>
      </c>
      <c r="B77" s="280" t="s">
        <v>56</v>
      </c>
      <c r="C77" s="300">
        <v>297.04591913004475</v>
      </c>
      <c r="D77" s="301">
        <v>521.0457163086811</v>
      </c>
      <c r="E77" s="293"/>
      <c r="F77" s="293"/>
      <c r="G77" s="233" t="s">
        <v>377</v>
      </c>
      <c r="H77" s="233">
        <v>9</v>
      </c>
      <c r="I77" s="233" t="s">
        <v>234</v>
      </c>
      <c r="J77" s="233"/>
      <c r="K77" s="233">
        <v>9</v>
      </c>
      <c r="L77" s="237">
        <v>25</v>
      </c>
      <c r="M77" s="244">
        <v>11.6536</v>
      </c>
      <c r="N77" s="233"/>
      <c r="O77" s="235"/>
      <c r="P77" s="233"/>
      <c r="Q77" s="233"/>
      <c r="R77" s="233"/>
      <c r="S77" s="233"/>
      <c r="T77" s="233"/>
      <c r="U77" s="237">
        <v>4</v>
      </c>
      <c r="V77" s="241" t="s">
        <v>503</v>
      </c>
      <c r="W77" s="245" t="s">
        <v>391</v>
      </c>
      <c r="X77" s="241" t="s">
        <v>87</v>
      </c>
      <c r="Y77" s="254"/>
      <c r="Z77" s="254"/>
      <c r="AA77" s="254"/>
      <c r="AB77" s="254">
        <v>0.5</v>
      </c>
      <c r="AC77" s="254"/>
      <c r="AD77" s="254">
        <v>0.5</v>
      </c>
      <c r="AE77" s="254"/>
      <c r="AF77" s="254">
        <v>0.5</v>
      </c>
      <c r="AG77" s="254"/>
      <c r="AH77" s="235"/>
      <c r="AI77" s="235"/>
      <c r="AJ77" s="235"/>
      <c r="AK77" s="235"/>
      <c r="AL77" s="235"/>
      <c r="AM77" s="235"/>
      <c r="AN77" s="235"/>
      <c r="AO77" s="237"/>
      <c r="AP77" s="233"/>
      <c r="AQ77" s="233"/>
      <c r="AR77" s="233"/>
      <c r="AS77" s="233"/>
      <c r="AT77" s="233"/>
      <c r="AU77" s="233"/>
      <c r="AV77" s="233"/>
      <c r="AW77" s="238"/>
      <c r="AX77" s="238"/>
      <c r="AY77" s="238"/>
    </row>
    <row r="78" spans="1:51" s="239" customFormat="1" ht="38.25">
      <c r="A78" s="277">
        <v>9</v>
      </c>
      <c r="B78" s="280" t="s">
        <v>57</v>
      </c>
      <c r="C78" s="300">
        <v>178.25248189507516</v>
      </c>
      <c r="D78" s="301">
        <v>372.46043070103804</v>
      </c>
      <c r="E78" s="293"/>
      <c r="F78" s="293"/>
      <c r="G78" s="233"/>
      <c r="H78" s="233">
        <v>10</v>
      </c>
      <c r="I78" s="233" t="s">
        <v>272</v>
      </c>
      <c r="J78" s="233"/>
      <c r="K78" s="233">
        <v>10</v>
      </c>
      <c r="L78" s="237">
        <v>30</v>
      </c>
      <c r="M78" s="251">
        <v>12.409</v>
      </c>
      <c r="N78" s="233"/>
      <c r="O78" s="235"/>
      <c r="P78" s="233"/>
      <c r="Q78" s="233"/>
      <c r="R78" s="233"/>
      <c r="S78" s="233"/>
      <c r="T78" s="233"/>
      <c r="U78" s="237">
        <v>5</v>
      </c>
      <c r="V78" s="241" t="s">
        <v>508</v>
      </c>
      <c r="W78" s="245" t="s">
        <v>396</v>
      </c>
      <c r="X78" s="241" t="s">
        <v>98</v>
      </c>
      <c r="Y78" s="254">
        <v>0.1</v>
      </c>
      <c r="Z78" s="254"/>
      <c r="AA78" s="254"/>
      <c r="AB78" s="254">
        <v>0.2</v>
      </c>
      <c r="AC78" s="254">
        <v>0.2</v>
      </c>
      <c r="AD78" s="254"/>
      <c r="AE78" s="254">
        <v>0.3</v>
      </c>
      <c r="AF78" s="254"/>
      <c r="AG78" s="254">
        <v>0.5</v>
      </c>
      <c r="AH78" s="235"/>
      <c r="AI78" s="235"/>
      <c r="AJ78" s="235"/>
      <c r="AK78" s="235"/>
      <c r="AL78" s="235"/>
      <c r="AM78" s="235"/>
      <c r="AN78" s="235"/>
      <c r="AO78" s="237"/>
      <c r="AP78" s="233"/>
      <c r="AQ78" s="233"/>
      <c r="AR78" s="233"/>
      <c r="AS78" s="233"/>
      <c r="AT78" s="233"/>
      <c r="AU78" s="233"/>
      <c r="AV78" s="233"/>
      <c r="AW78" s="238"/>
      <c r="AX78" s="238"/>
      <c r="AY78" s="238"/>
    </row>
    <row r="79" spans="1:51" s="239" customFormat="1" ht="25.5">
      <c r="A79" s="277">
        <v>10</v>
      </c>
      <c r="B79" s="280" t="s">
        <v>58</v>
      </c>
      <c r="C79" s="300">
        <v>221.25745130332749</v>
      </c>
      <c r="D79" s="301">
        <v>377.32186202544926</v>
      </c>
      <c r="E79" s="293"/>
      <c r="F79" s="293"/>
      <c r="G79" s="233"/>
      <c r="H79" s="233">
        <v>11</v>
      </c>
      <c r="I79" s="233" t="s">
        <v>236</v>
      </c>
      <c r="J79" s="233"/>
      <c r="K79" s="233"/>
      <c r="L79" s="233"/>
      <c r="M79" s="233"/>
      <c r="N79" s="233"/>
      <c r="O79" s="298"/>
      <c r="P79" s="233"/>
      <c r="Q79" s="233"/>
      <c r="R79" s="233"/>
      <c r="S79" s="233"/>
      <c r="T79" s="233"/>
      <c r="U79" s="237">
        <v>6</v>
      </c>
      <c r="V79" s="241" t="s">
        <v>502</v>
      </c>
      <c r="W79" s="245" t="s">
        <v>390</v>
      </c>
      <c r="X79" s="241" t="s">
        <v>85</v>
      </c>
      <c r="Y79" s="254"/>
      <c r="Z79" s="254"/>
      <c r="AA79" s="254">
        <v>0.5</v>
      </c>
      <c r="AB79" s="254"/>
      <c r="AC79" s="254"/>
      <c r="AD79" s="254">
        <v>0.5</v>
      </c>
      <c r="AE79" s="254"/>
      <c r="AF79" s="254">
        <v>0.5</v>
      </c>
      <c r="AG79" s="254"/>
      <c r="AH79" s="235"/>
      <c r="AI79" s="235"/>
      <c r="AJ79" s="235"/>
      <c r="AK79" s="235"/>
      <c r="AL79" s="235"/>
      <c r="AM79" s="235"/>
      <c r="AN79" s="235"/>
      <c r="AO79" s="237"/>
      <c r="AP79" s="233"/>
      <c r="AQ79" s="233"/>
      <c r="AR79" s="233"/>
      <c r="AS79" s="233"/>
      <c r="AT79" s="233"/>
      <c r="AU79" s="233"/>
      <c r="AV79" s="233"/>
      <c r="AW79" s="238"/>
      <c r="AX79" s="238"/>
      <c r="AY79" s="238"/>
    </row>
    <row r="80" spans="1:51" s="239" customFormat="1" ht="51">
      <c r="A80" s="277">
        <v>11</v>
      </c>
      <c r="B80" s="280" t="s">
        <v>203</v>
      </c>
      <c r="C80" s="300">
        <v>170.554</v>
      </c>
      <c r="D80" s="301">
        <v>330.95128631568144</v>
      </c>
      <c r="E80" s="293"/>
      <c r="F80" s="293"/>
      <c r="G80" s="233"/>
      <c r="H80" s="233">
        <v>12</v>
      </c>
      <c r="I80" s="233" t="s">
        <v>243</v>
      </c>
      <c r="J80" s="233"/>
      <c r="K80" s="233"/>
      <c r="L80" s="233"/>
      <c r="M80" s="233"/>
      <c r="N80" s="233"/>
      <c r="O80" s="298"/>
      <c r="P80" s="233"/>
      <c r="Q80" s="233"/>
      <c r="R80" s="233"/>
      <c r="S80" s="233"/>
      <c r="T80" s="233"/>
      <c r="U80" s="237">
        <v>7</v>
      </c>
      <c r="V80" s="241" t="s">
        <v>564</v>
      </c>
      <c r="W80" s="257"/>
      <c r="X80" s="241" t="s">
        <v>565</v>
      </c>
      <c r="Y80" s="235"/>
      <c r="Z80" s="235"/>
      <c r="AA80" s="235"/>
      <c r="AB80" s="256">
        <v>0.6</v>
      </c>
      <c r="AC80" s="256">
        <v>0.5</v>
      </c>
      <c r="AD80" s="235"/>
      <c r="AE80" s="235"/>
      <c r="AF80" s="235"/>
      <c r="AG80" s="235"/>
      <c r="AH80" s="235"/>
      <c r="AI80" s="235"/>
      <c r="AJ80" s="235"/>
      <c r="AK80" s="235"/>
      <c r="AL80" s="235"/>
      <c r="AM80" s="235"/>
      <c r="AN80" s="235"/>
      <c r="AO80" s="235"/>
      <c r="AP80" s="233"/>
      <c r="AQ80" s="233"/>
      <c r="AR80" s="233"/>
      <c r="AS80" s="233"/>
      <c r="AT80" s="233"/>
      <c r="AU80" s="233"/>
      <c r="AV80" s="233"/>
      <c r="AW80" s="238"/>
      <c r="AX80" s="238"/>
      <c r="AY80" s="238"/>
    </row>
    <row r="81" spans="1:51" s="239" customFormat="1" ht="38.25">
      <c r="A81" s="277">
        <v>12</v>
      </c>
      <c r="B81" s="280" t="s">
        <v>204</v>
      </c>
      <c r="C81" s="300">
        <v>345.7848844593975</v>
      </c>
      <c r="D81" s="301">
        <v>573.2749400247905</v>
      </c>
      <c r="E81" s="293"/>
      <c r="F81" s="293"/>
      <c r="G81" s="293"/>
      <c r="H81" s="233">
        <v>13</v>
      </c>
      <c r="I81" s="233" t="s">
        <v>249</v>
      </c>
      <c r="J81" s="233"/>
      <c r="K81" s="233"/>
      <c r="L81" s="233"/>
      <c r="M81" s="233"/>
      <c r="N81" s="233"/>
      <c r="O81" s="298">
        <v>2020</v>
      </c>
      <c r="P81" s="233"/>
      <c r="Q81" s="233"/>
      <c r="R81" s="233"/>
      <c r="S81" s="233"/>
      <c r="T81" s="233"/>
      <c r="U81" s="237">
        <v>8</v>
      </c>
      <c r="V81" s="241" t="s">
        <v>509</v>
      </c>
      <c r="W81" s="245" t="s">
        <v>397</v>
      </c>
      <c r="X81" s="241" t="s">
        <v>100</v>
      </c>
      <c r="Y81" s="254">
        <v>0.75</v>
      </c>
      <c r="Z81" s="254">
        <v>1</v>
      </c>
      <c r="AA81" s="254">
        <v>1</v>
      </c>
      <c r="AB81" s="254"/>
      <c r="AC81" s="254"/>
      <c r="AD81" s="254"/>
      <c r="AE81" s="254">
        <v>0.5</v>
      </c>
      <c r="AF81" s="254"/>
      <c r="AG81" s="254"/>
      <c r="AH81" s="235"/>
      <c r="AI81" s="235"/>
      <c r="AJ81" s="235"/>
      <c r="AK81" s="235"/>
      <c r="AL81" s="235"/>
      <c r="AM81" s="235"/>
      <c r="AN81" s="235"/>
      <c r="AO81" s="237"/>
      <c r="AP81" s="233"/>
      <c r="AQ81" s="233"/>
      <c r="AR81" s="233"/>
      <c r="AS81" s="233"/>
      <c r="AT81" s="233"/>
      <c r="AU81" s="233"/>
      <c r="AV81" s="233"/>
      <c r="AW81" s="238"/>
      <c r="AX81" s="238"/>
      <c r="AY81" s="238"/>
    </row>
    <row r="82" spans="1:51" s="239" customFormat="1" ht="25.5">
      <c r="A82" s="277">
        <v>13</v>
      </c>
      <c r="B82" s="280" t="s">
        <v>205</v>
      </c>
      <c r="C82" s="300">
        <v>178.25248189507516</v>
      </c>
      <c r="D82" s="301">
        <v>372.46043070103804</v>
      </c>
      <c r="E82" s="293"/>
      <c r="F82" s="293"/>
      <c r="G82" s="293"/>
      <c r="H82" s="233">
        <v>14</v>
      </c>
      <c r="I82" s="233" t="s">
        <v>222</v>
      </c>
      <c r="J82" s="233"/>
      <c r="K82" s="233"/>
      <c r="L82" s="233"/>
      <c r="M82" s="233"/>
      <c r="N82" s="233"/>
      <c r="P82" s="233"/>
      <c r="Q82" s="233"/>
      <c r="R82" s="233"/>
      <c r="S82" s="233"/>
      <c r="T82" s="233"/>
      <c r="U82" s="237">
        <v>9</v>
      </c>
      <c r="V82" s="241" t="s">
        <v>538</v>
      </c>
      <c r="W82" s="257"/>
      <c r="X82" s="241" t="s">
        <v>484</v>
      </c>
      <c r="Y82" s="235"/>
      <c r="Z82" s="235"/>
      <c r="AA82" s="235"/>
      <c r="AB82" s="256">
        <v>0.4</v>
      </c>
      <c r="AC82" s="235"/>
      <c r="AD82" s="235"/>
      <c r="AE82" s="235"/>
      <c r="AF82" s="235"/>
      <c r="AG82" s="235"/>
      <c r="AH82" s="235"/>
      <c r="AI82" s="235"/>
      <c r="AJ82" s="235"/>
      <c r="AK82" s="235"/>
      <c r="AL82" s="235"/>
      <c r="AM82" s="235"/>
      <c r="AN82" s="235"/>
      <c r="AO82" s="235"/>
      <c r="AP82" s="233"/>
      <c r="AQ82" s="233"/>
      <c r="AR82" s="233"/>
      <c r="AS82" s="233"/>
      <c r="AT82" s="233"/>
      <c r="AU82" s="233"/>
      <c r="AV82" s="233"/>
      <c r="AW82" s="238"/>
      <c r="AX82" s="238"/>
      <c r="AY82" s="238"/>
    </row>
    <row r="83" spans="1:51" s="239" customFormat="1" ht="25.5">
      <c r="A83" s="277">
        <v>14</v>
      </c>
      <c r="B83" s="280" t="s">
        <v>206</v>
      </c>
      <c r="C83" s="300">
        <v>266.3815061606822</v>
      </c>
      <c r="D83" s="301">
        <v>513.1926349384785</v>
      </c>
      <c r="E83" s="293"/>
      <c r="F83" s="293"/>
      <c r="G83" s="293"/>
      <c r="H83" s="233">
        <v>15</v>
      </c>
      <c r="I83" s="233" t="s">
        <v>221</v>
      </c>
      <c r="J83" s="233"/>
      <c r="K83" s="233"/>
      <c r="L83" s="233"/>
      <c r="M83" s="233"/>
      <c r="N83" s="233"/>
      <c r="P83" s="233"/>
      <c r="Q83" s="233"/>
      <c r="R83" s="233"/>
      <c r="S83" s="233"/>
      <c r="T83" s="233"/>
      <c r="U83" s="237">
        <v>10</v>
      </c>
      <c r="V83" s="241" t="s">
        <v>496</v>
      </c>
      <c r="W83" s="245" t="s">
        <v>382</v>
      </c>
      <c r="X83" s="241" t="s">
        <v>72</v>
      </c>
      <c r="Y83" s="254">
        <v>1</v>
      </c>
      <c r="Z83" s="254"/>
      <c r="AA83" s="254">
        <v>0.5</v>
      </c>
      <c r="AB83" s="254"/>
      <c r="AC83" s="254"/>
      <c r="AD83" s="254">
        <v>0.2</v>
      </c>
      <c r="AE83" s="254">
        <v>0.7</v>
      </c>
      <c r="AF83" s="254">
        <v>0.5</v>
      </c>
      <c r="AG83" s="256"/>
      <c r="AH83" s="235"/>
      <c r="AI83" s="235"/>
      <c r="AJ83" s="235"/>
      <c r="AK83" s="235"/>
      <c r="AL83" s="235"/>
      <c r="AM83" s="235"/>
      <c r="AN83" s="235"/>
      <c r="AO83" s="237"/>
      <c r="AP83" s="233"/>
      <c r="AQ83" s="233"/>
      <c r="AR83" s="233"/>
      <c r="AS83" s="233"/>
      <c r="AT83" s="233"/>
      <c r="AU83" s="233"/>
      <c r="AV83" s="233"/>
      <c r="AW83" s="238"/>
      <c r="AX83" s="238"/>
      <c r="AY83" s="238"/>
    </row>
    <row r="84" spans="1:51" s="239" customFormat="1" ht="25.5">
      <c r="A84" s="277">
        <v>15</v>
      </c>
      <c r="B84" s="280" t="s">
        <v>207</v>
      </c>
      <c r="C84" s="300">
        <v>409.8560562734314</v>
      </c>
      <c r="D84" s="301">
        <v>638.2186764355138</v>
      </c>
      <c r="E84" s="293"/>
      <c r="F84" s="293"/>
      <c r="G84" s="293"/>
      <c r="H84" s="233">
        <v>16</v>
      </c>
      <c r="I84" s="233" t="s">
        <v>253</v>
      </c>
      <c r="J84" s="233"/>
      <c r="K84" s="233"/>
      <c r="L84" s="233"/>
      <c r="M84" s="233"/>
      <c r="N84" s="233"/>
      <c r="P84" s="233"/>
      <c r="Q84" s="233"/>
      <c r="R84" s="233"/>
      <c r="S84" s="233"/>
      <c r="T84" s="233"/>
      <c r="U84" s="237">
        <v>11</v>
      </c>
      <c r="V84" s="241" t="s">
        <v>504</v>
      </c>
      <c r="W84" s="245" t="s">
        <v>392</v>
      </c>
      <c r="X84" s="241" t="s">
        <v>90</v>
      </c>
      <c r="Y84" s="254"/>
      <c r="Z84" s="254"/>
      <c r="AA84" s="254"/>
      <c r="AB84" s="254"/>
      <c r="AC84" s="254"/>
      <c r="AD84" s="254"/>
      <c r="AE84" s="254">
        <v>0.3</v>
      </c>
      <c r="AF84" s="254"/>
      <c r="AG84" s="254"/>
      <c r="AH84" s="235"/>
      <c r="AI84" s="235"/>
      <c r="AJ84" s="235"/>
      <c r="AK84" s="235"/>
      <c r="AL84" s="235"/>
      <c r="AM84" s="235"/>
      <c r="AN84" s="235"/>
      <c r="AO84" s="237"/>
      <c r="AP84" s="233"/>
      <c r="AQ84" s="233"/>
      <c r="AR84" s="233"/>
      <c r="AS84" s="233"/>
      <c r="AT84" s="233"/>
      <c r="AU84" s="233"/>
      <c r="AV84" s="233"/>
      <c r="AW84" s="238"/>
      <c r="AX84" s="238"/>
      <c r="AY84" s="238"/>
    </row>
    <row r="85" spans="1:51" s="239" customFormat="1" ht="25.5">
      <c r="A85" s="277">
        <v>16</v>
      </c>
      <c r="B85" s="280" t="s">
        <v>208</v>
      </c>
      <c r="C85" s="300">
        <v>188.7232570553453</v>
      </c>
      <c r="D85" s="301">
        <v>339.92623645305594</v>
      </c>
      <c r="E85" s="293"/>
      <c r="F85" s="293"/>
      <c r="G85" s="293"/>
      <c r="H85" s="233">
        <v>17</v>
      </c>
      <c r="I85" s="233" t="s">
        <v>224</v>
      </c>
      <c r="J85" s="233"/>
      <c r="K85" s="233"/>
      <c r="L85" s="233"/>
      <c r="M85" s="233"/>
      <c r="N85" s="233"/>
      <c r="P85" s="233"/>
      <c r="Q85" s="233"/>
      <c r="R85" s="233"/>
      <c r="S85" s="233"/>
      <c r="T85" s="233"/>
      <c r="U85" s="237">
        <v>12</v>
      </c>
      <c r="V85" s="241" t="s">
        <v>497</v>
      </c>
      <c r="W85" s="245" t="s">
        <v>383</v>
      </c>
      <c r="X85" s="241" t="s">
        <v>74</v>
      </c>
      <c r="Y85" s="254">
        <v>0.3</v>
      </c>
      <c r="Z85" s="254"/>
      <c r="AA85" s="254">
        <v>0.3</v>
      </c>
      <c r="AB85" s="254"/>
      <c r="AC85" s="254"/>
      <c r="AD85" s="254"/>
      <c r="AE85" s="254">
        <v>0.3</v>
      </c>
      <c r="AF85" s="254">
        <v>0.2</v>
      </c>
      <c r="AG85" s="256"/>
      <c r="AH85" s="235"/>
      <c r="AI85" s="235"/>
      <c r="AJ85" s="235"/>
      <c r="AK85" s="235"/>
      <c r="AL85" s="235"/>
      <c r="AM85" s="235"/>
      <c r="AN85" s="235"/>
      <c r="AO85" s="237"/>
      <c r="AP85" s="233"/>
      <c r="AQ85" s="233"/>
      <c r="AR85" s="233"/>
      <c r="AS85" s="233"/>
      <c r="AT85" s="233"/>
      <c r="AU85" s="233"/>
      <c r="AV85" s="233"/>
      <c r="AW85" s="238"/>
      <c r="AX85" s="238"/>
      <c r="AY85" s="238"/>
    </row>
    <row r="86" spans="1:51" s="239" customFormat="1" ht="38.25">
      <c r="A86" s="277">
        <v>17</v>
      </c>
      <c r="B86" s="280" t="s">
        <v>166</v>
      </c>
      <c r="C86" s="300">
        <v>797.7733455443923</v>
      </c>
      <c r="D86" s="301">
        <v>1177.8375534451504</v>
      </c>
      <c r="E86" s="293"/>
      <c r="F86" s="293"/>
      <c r="G86" s="293"/>
      <c r="H86" s="233">
        <v>18</v>
      </c>
      <c r="I86" s="233" t="s">
        <v>223</v>
      </c>
      <c r="J86" s="233"/>
      <c r="K86" s="233"/>
      <c r="L86" s="233"/>
      <c r="M86" s="233"/>
      <c r="N86" s="233"/>
      <c r="P86" s="233"/>
      <c r="Q86" s="233"/>
      <c r="R86" s="233"/>
      <c r="S86" s="233"/>
      <c r="T86" s="233"/>
      <c r="U86" s="237">
        <v>13</v>
      </c>
      <c r="V86" s="241" t="s">
        <v>501</v>
      </c>
      <c r="W86" s="245" t="s">
        <v>389</v>
      </c>
      <c r="X86" s="241" t="s">
        <v>388</v>
      </c>
      <c r="Y86" s="254">
        <v>0.5</v>
      </c>
      <c r="Z86" s="254"/>
      <c r="AA86" s="254"/>
      <c r="AB86" s="254"/>
      <c r="AC86" s="254"/>
      <c r="AD86" s="254"/>
      <c r="AE86" s="254"/>
      <c r="AF86" s="254"/>
      <c r="AG86" s="254"/>
      <c r="AH86" s="235"/>
      <c r="AI86" s="235"/>
      <c r="AJ86" s="235"/>
      <c r="AK86" s="235"/>
      <c r="AL86" s="235"/>
      <c r="AM86" s="235"/>
      <c r="AN86" s="235"/>
      <c r="AO86" s="237"/>
      <c r="AP86" s="233"/>
      <c r="AQ86" s="233"/>
      <c r="AR86" s="233"/>
      <c r="AS86" s="233"/>
      <c r="AT86" s="233"/>
      <c r="AU86" s="233"/>
      <c r="AV86" s="233"/>
      <c r="AW86" s="238"/>
      <c r="AX86" s="238"/>
      <c r="AY86" s="238"/>
    </row>
    <row r="87" spans="1:51" s="239" customFormat="1" ht="25.5">
      <c r="A87" s="277">
        <v>18</v>
      </c>
      <c r="B87" s="283" t="s">
        <v>479</v>
      </c>
      <c r="C87" s="313">
        <v>92.36719516381164</v>
      </c>
      <c r="D87" s="301">
        <v>103.13937681695097</v>
      </c>
      <c r="E87" s="293"/>
      <c r="F87" s="293"/>
      <c r="G87" s="293"/>
      <c r="H87" s="233">
        <v>19</v>
      </c>
      <c r="I87" s="233" t="s">
        <v>254</v>
      </c>
      <c r="J87" s="233"/>
      <c r="K87" s="233"/>
      <c r="L87" s="233"/>
      <c r="M87" s="233"/>
      <c r="N87" s="233"/>
      <c r="P87" s="233"/>
      <c r="Q87" s="233"/>
      <c r="R87" s="233"/>
      <c r="S87" s="233"/>
      <c r="T87" s="233"/>
      <c r="U87" s="237">
        <v>14</v>
      </c>
      <c r="V87" s="241" t="s">
        <v>506</v>
      </c>
      <c r="W87" s="245" t="s">
        <v>394</v>
      </c>
      <c r="X87" s="241" t="s">
        <v>94</v>
      </c>
      <c r="Y87" s="254"/>
      <c r="Z87" s="254"/>
      <c r="AA87" s="254">
        <v>0.3</v>
      </c>
      <c r="AB87" s="254">
        <v>0.4</v>
      </c>
      <c r="AC87" s="254"/>
      <c r="AD87" s="254"/>
      <c r="AE87" s="254"/>
      <c r="AF87" s="254">
        <v>0.2</v>
      </c>
      <c r="AG87" s="254">
        <v>0.2</v>
      </c>
      <c r="AH87" s="235"/>
      <c r="AI87" s="235"/>
      <c r="AJ87" s="235"/>
      <c r="AK87" s="235"/>
      <c r="AL87" s="235"/>
      <c r="AM87" s="235"/>
      <c r="AN87" s="235"/>
      <c r="AO87" s="237"/>
      <c r="AP87" s="233"/>
      <c r="AQ87" s="233"/>
      <c r="AR87" s="233"/>
      <c r="AS87" s="233"/>
      <c r="AT87" s="233"/>
      <c r="AU87" s="233"/>
      <c r="AV87" s="233"/>
      <c r="AW87" s="238"/>
      <c r="AX87" s="238"/>
      <c r="AY87" s="238"/>
    </row>
    <row r="88" spans="1:51" s="239" customFormat="1" ht="51">
      <c r="A88" s="233"/>
      <c r="B88" s="240"/>
      <c r="C88" s="233"/>
      <c r="D88" s="233"/>
      <c r="E88" s="233"/>
      <c r="F88" s="293"/>
      <c r="G88" s="293"/>
      <c r="H88" s="233">
        <v>20</v>
      </c>
      <c r="I88" s="233" t="s">
        <v>259</v>
      </c>
      <c r="J88" s="233"/>
      <c r="K88" s="233"/>
      <c r="L88" s="233"/>
      <c r="M88" s="233"/>
      <c r="N88" s="233"/>
      <c r="P88" s="233"/>
      <c r="Q88" s="233"/>
      <c r="R88" s="233"/>
      <c r="S88" s="233"/>
      <c r="T88" s="233"/>
      <c r="U88" s="237">
        <v>15</v>
      </c>
      <c r="V88" s="241" t="s">
        <v>556</v>
      </c>
      <c r="W88" s="245"/>
      <c r="X88" s="241" t="s">
        <v>480</v>
      </c>
      <c r="Y88" s="254">
        <v>0.25</v>
      </c>
      <c r="Z88" s="254">
        <v>0.25</v>
      </c>
      <c r="AA88" s="254">
        <v>0.25</v>
      </c>
      <c r="AB88" s="254">
        <v>0.25</v>
      </c>
      <c r="AC88" s="254">
        <v>0.25</v>
      </c>
      <c r="AD88" s="254">
        <v>0.25</v>
      </c>
      <c r="AE88" s="254">
        <v>0.25</v>
      </c>
      <c r="AF88" s="254"/>
      <c r="AG88" s="254"/>
      <c r="AH88" s="235"/>
      <c r="AI88" s="235"/>
      <c r="AJ88" s="235"/>
      <c r="AK88" s="235"/>
      <c r="AL88" s="235"/>
      <c r="AM88" s="235"/>
      <c r="AN88" s="235"/>
      <c r="AO88" s="237"/>
      <c r="AP88" s="233"/>
      <c r="AQ88" s="233"/>
      <c r="AR88" s="233"/>
      <c r="AS88" s="233"/>
      <c r="AT88" s="233"/>
      <c r="AU88" s="233"/>
      <c r="AV88" s="233"/>
      <c r="AW88" s="238"/>
      <c r="AX88" s="238"/>
      <c r="AY88" s="238"/>
    </row>
    <row r="89" spans="1:51" s="239" customFormat="1" ht="51">
      <c r="A89" s="233"/>
      <c r="B89" s="240"/>
      <c r="C89" s="233"/>
      <c r="D89" s="233"/>
      <c r="E89" s="233"/>
      <c r="F89" s="293"/>
      <c r="G89" s="293"/>
      <c r="H89" s="233">
        <v>21</v>
      </c>
      <c r="I89" s="233" t="s">
        <v>260</v>
      </c>
      <c r="J89" s="233"/>
      <c r="K89" s="233"/>
      <c r="L89" s="233"/>
      <c r="M89" s="233"/>
      <c r="N89" s="233"/>
      <c r="P89" s="233"/>
      <c r="Q89" s="233"/>
      <c r="R89" s="233"/>
      <c r="S89" s="233"/>
      <c r="T89" s="233"/>
      <c r="U89" s="237">
        <v>16</v>
      </c>
      <c r="V89" s="241" t="s">
        <v>542</v>
      </c>
      <c r="W89" s="257"/>
      <c r="X89" s="241" t="s">
        <v>480</v>
      </c>
      <c r="Y89" s="256">
        <v>0.2</v>
      </c>
      <c r="Z89" s="256">
        <v>0.2</v>
      </c>
      <c r="AA89" s="256">
        <v>0.2</v>
      </c>
      <c r="AB89" s="256">
        <v>0.25</v>
      </c>
      <c r="AC89" s="256">
        <v>0.2</v>
      </c>
      <c r="AD89" s="256">
        <v>0.2</v>
      </c>
      <c r="AE89" s="256">
        <v>0.2</v>
      </c>
      <c r="AF89" s="235"/>
      <c r="AG89" s="235"/>
      <c r="AH89" s="235"/>
      <c r="AI89" s="256"/>
      <c r="AJ89" s="235"/>
      <c r="AK89" s="235"/>
      <c r="AL89" s="256"/>
      <c r="AM89" s="235"/>
      <c r="AN89" s="235"/>
      <c r="AO89" s="235"/>
      <c r="AP89" s="233"/>
      <c r="AQ89" s="233"/>
      <c r="AR89" s="233"/>
      <c r="AS89" s="233"/>
      <c r="AT89" s="233"/>
      <c r="AU89" s="233"/>
      <c r="AV89" s="233"/>
      <c r="AW89" s="238"/>
      <c r="AX89" s="238"/>
      <c r="AY89" s="238"/>
    </row>
    <row r="90" spans="1:51" s="239" customFormat="1" ht="12.75">
      <c r="A90" s="233"/>
      <c r="B90" s="240"/>
      <c r="C90" s="233"/>
      <c r="D90" s="233"/>
      <c r="E90" s="233"/>
      <c r="F90" s="293"/>
      <c r="G90" s="293"/>
      <c r="H90" s="233">
        <v>22</v>
      </c>
      <c r="I90" s="233" t="s">
        <v>225</v>
      </c>
      <c r="J90" s="233"/>
      <c r="K90" s="233"/>
      <c r="L90" s="233"/>
      <c r="M90" s="233"/>
      <c r="N90" s="233"/>
      <c r="O90" s="233"/>
      <c r="P90" s="233"/>
      <c r="Q90" s="233"/>
      <c r="R90" s="233"/>
      <c r="S90" s="233"/>
      <c r="T90" s="233"/>
      <c r="U90" s="237">
        <v>17</v>
      </c>
      <c r="V90" s="241" t="s">
        <v>551</v>
      </c>
      <c r="W90" s="257"/>
      <c r="X90" s="241" t="s">
        <v>550</v>
      </c>
      <c r="Y90" s="256">
        <v>0.1</v>
      </c>
      <c r="Z90" s="256"/>
      <c r="AA90" s="256">
        <v>0.15</v>
      </c>
      <c r="AB90" s="256">
        <v>0.4</v>
      </c>
      <c r="AC90" s="256"/>
      <c r="AD90" s="256"/>
      <c r="AE90" s="235"/>
      <c r="AF90" s="235"/>
      <c r="AG90" s="235"/>
      <c r="AH90" s="235"/>
      <c r="AI90" s="256"/>
      <c r="AJ90" s="235"/>
      <c r="AK90" s="235"/>
      <c r="AL90" s="256"/>
      <c r="AM90" s="235"/>
      <c r="AN90" s="235"/>
      <c r="AO90" s="235"/>
      <c r="AP90" s="233"/>
      <c r="AQ90" s="233"/>
      <c r="AR90" s="233"/>
      <c r="AS90" s="233"/>
      <c r="AT90" s="233"/>
      <c r="AU90" s="233"/>
      <c r="AV90" s="233"/>
      <c r="AW90" s="238"/>
      <c r="AX90" s="238"/>
      <c r="AY90" s="238"/>
    </row>
    <row r="91" spans="1:51" s="239" customFormat="1" ht="12.75">
      <c r="A91" s="233"/>
      <c r="B91" s="240"/>
      <c r="C91" s="233"/>
      <c r="D91" s="233"/>
      <c r="E91" s="233"/>
      <c r="F91" s="293"/>
      <c r="G91" s="293"/>
      <c r="H91" s="233">
        <v>23</v>
      </c>
      <c r="I91" s="233" t="s">
        <v>264</v>
      </c>
      <c r="J91" s="233"/>
      <c r="K91" s="233"/>
      <c r="L91" s="233"/>
      <c r="M91" s="233"/>
      <c r="N91" s="233"/>
      <c r="O91" s="233"/>
      <c r="P91" s="233"/>
      <c r="Q91" s="233"/>
      <c r="R91" s="233"/>
      <c r="S91" s="233"/>
      <c r="T91" s="233"/>
      <c r="U91" s="237">
        <v>18</v>
      </c>
      <c r="V91" s="257" t="s">
        <v>535</v>
      </c>
      <c r="W91" s="258">
        <v>0</v>
      </c>
      <c r="X91" s="257" t="s">
        <v>435</v>
      </c>
      <c r="Y91" s="256">
        <v>0.1</v>
      </c>
      <c r="Z91" s="235"/>
      <c r="AA91" s="256">
        <v>0.1</v>
      </c>
      <c r="AB91" s="256">
        <v>0.1</v>
      </c>
      <c r="AC91" s="235"/>
      <c r="AD91" s="235"/>
      <c r="AE91" s="235"/>
      <c r="AF91" s="235"/>
      <c r="AG91" s="235"/>
      <c r="AH91" s="235"/>
      <c r="AI91" s="235"/>
      <c r="AJ91" s="235"/>
      <c r="AK91" s="235"/>
      <c r="AL91" s="235"/>
      <c r="AM91" s="235"/>
      <c r="AN91" s="235"/>
      <c r="AO91" s="235"/>
      <c r="AP91" s="233"/>
      <c r="AQ91" s="233"/>
      <c r="AR91" s="233"/>
      <c r="AS91" s="233"/>
      <c r="AT91" s="233"/>
      <c r="AU91" s="233"/>
      <c r="AV91" s="233"/>
      <c r="AW91" s="238"/>
      <c r="AX91" s="238"/>
      <c r="AY91" s="238"/>
    </row>
    <row r="92" spans="1:51" s="239" customFormat="1" ht="51">
      <c r="A92" s="233"/>
      <c r="B92" s="240"/>
      <c r="C92" s="233"/>
      <c r="D92" s="233"/>
      <c r="E92" s="233"/>
      <c r="F92" s="293"/>
      <c r="G92" s="293"/>
      <c r="H92" s="233">
        <v>24</v>
      </c>
      <c r="I92" s="233" t="s">
        <v>266</v>
      </c>
      <c r="J92" s="233"/>
      <c r="K92" s="233"/>
      <c r="L92" s="233"/>
      <c r="M92" s="233"/>
      <c r="N92" s="233"/>
      <c r="O92" s="233"/>
      <c r="P92" s="233"/>
      <c r="Q92" s="233"/>
      <c r="R92" s="233"/>
      <c r="S92" s="233"/>
      <c r="T92" s="233"/>
      <c r="U92" s="237">
        <v>19</v>
      </c>
      <c r="V92" s="257" t="s">
        <v>540</v>
      </c>
      <c r="W92" s="257"/>
      <c r="X92" s="257" t="s">
        <v>478</v>
      </c>
      <c r="Y92" s="256">
        <v>0.55</v>
      </c>
      <c r="Z92" s="235"/>
      <c r="AA92" s="235"/>
      <c r="AB92" s="256">
        <v>0.2</v>
      </c>
      <c r="AC92" s="235"/>
      <c r="AD92" s="235"/>
      <c r="AE92" s="235"/>
      <c r="AF92" s="235"/>
      <c r="AG92" s="235"/>
      <c r="AH92" s="235"/>
      <c r="AI92" s="235"/>
      <c r="AJ92" s="235"/>
      <c r="AK92" s="235"/>
      <c r="AL92" s="235"/>
      <c r="AM92" s="235"/>
      <c r="AN92" s="235"/>
      <c r="AO92" s="235"/>
      <c r="AP92" s="233"/>
      <c r="AQ92" s="233"/>
      <c r="AR92" s="233"/>
      <c r="AS92" s="233"/>
      <c r="AT92" s="233"/>
      <c r="AU92" s="233"/>
      <c r="AV92" s="233"/>
      <c r="AW92" s="238"/>
      <c r="AX92" s="238"/>
      <c r="AY92" s="238"/>
    </row>
    <row r="93" spans="1:51" s="239" customFormat="1" ht="25.5">
      <c r="A93" s="233"/>
      <c r="B93" s="240"/>
      <c r="C93" s="233"/>
      <c r="D93" s="233"/>
      <c r="E93" s="233"/>
      <c r="F93" s="293"/>
      <c r="G93" s="293"/>
      <c r="H93" s="233">
        <v>25</v>
      </c>
      <c r="I93" s="233" t="s">
        <v>281</v>
      </c>
      <c r="J93" s="233"/>
      <c r="K93" s="233"/>
      <c r="L93" s="233"/>
      <c r="M93" s="233"/>
      <c r="N93" s="233"/>
      <c r="O93" s="233"/>
      <c r="P93" s="233"/>
      <c r="Q93" s="233"/>
      <c r="R93" s="233"/>
      <c r="S93" s="233"/>
      <c r="T93" s="233"/>
      <c r="U93" s="237">
        <v>20</v>
      </c>
      <c r="V93" s="241" t="s">
        <v>493</v>
      </c>
      <c r="W93" s="245" t="s">
        <v>379</v>
      </c>
      <c r="X93" s="241" t="s">
        <v>378</v>
      </c>
      <c r="Y93" s="254">
        <v>0.7</v>
      </c>
      <c r="Z93" s="254"/>
      <c r="AA93" s="254">
        <v>0.5</v>
      </c>
      <c r="AB93" s="254"/>
      <c r="AC93" s="254"/>
      <c r="AD93" s="254"/>
      <c r="AE93" s="254">
        <v>0.3</v>
      </c>
      <c r="AF93" s="254"/>
      <c r="AG93" s="256"/>
      <c r="AH93" s="235"/>
      <c r="AI93" s="235"/>
      <c r="AJ93" s="235"/>
      <c r="AK93" s="235"/>
      <c r="AL93" s="235"/>
      <c r="AM93" s="235"/>
      <c r="AN93" s="235"/>
      <c r="AO93" s="237"/>
      <c r="AP93" s="233"/>
      <c r="AQ93" s="233"/>
      <c r="AR93" s="233"/>
      <c r="AS93" s="233"/>
      <c r="AT93" s="233"/>
      <c r="AU93" s="233"/>
      <c r="AV93" s="233"/>
      <c r="AW93" s="238"/>
      <c r="AX93" s="238"/>
      <c r="AY93" s="238"/>
    </row>
    <row r="94" spans="1:51" s="239" customFormat="1" ht="38.25">
      <c r="A94" s="233"/>
      <c r="B94" s="240"/>
      <c r="C94" s="233"/>
      <c r="D94" s="233"/>
      <c r="E94" s="233"/>
      <c r="F94" s="293"/>
      <c r="G94" s="293"/>
      <c r="H94" s="233">
        <v>26</v>
      </c>
      <c r="I94" s="233" t="s">
        <v>268</v>
      </c>
      <c r="J94" s="233"/>
      <c r="K94" s="233"/>
      <c r="L94" s="233"/>
      <c r="M94" s="233"/>
      <c r="N94" s="233"/>
      <c r="O94" s="233"/>
      <c r="P94" s="233"/>
      <c r="Q94" s="233"/>
      <c r="R94" s="233"/>
      <c r="S94" s="233"/>
      <c r="T94" s="233"/>
      <c r="U94" s="237">
        <v>21</v>
      </c>
      <c r="V94" s="241" t="s">
        <v>492</v>
      </c>
      <c r="W94" s="245" t="s">
        <v>376</v>
      </c>
      <c r="X94" s="241" t="s">
        <v>375</v>
      </c>
      <c r="Y94" s="254">
        <v>0.8</v>
      </c>
      <c r="Z94" s="254"/>
      <c r="AA94" s="259">
        <v>-0.9</v>
      </c>
      <c r="AB94" s="254"/>
      <c r="AC94" s="254"/>
      <c r="AD94" s="254"/>
      <c r="AE94" s="254">
        <v>0.3</v>
      </c>
      <c r="AF94" s="254"/>
      <c r="AG94" s="256"/>
      <c r="AH94" s="235"/>
      <c r="AI94" s="235"/>
      <c r="AJ94" s="235"/>
      <c r="AK94" s="235"/>
      <c r="AL94" s="235"/>
      <c r="AM94" s="235"/>
      <c r="AN94" s="235"/>
      <c r="AO94" s="237"/>
      <c r="AP94" s="233"/>
      <c r="AQ94" s="233"/>
      <c r="AR94" s="233"/>
      <c r="AS94" s="233"/>
      <c r="AT94" s="233"/>
      <c r="AU94" s="233"/>
      <c r="AV94" s="233"/>
      <c r="AW94" s="238"/>
      <c r="AX94" s="238"/>
      <c r="AY94" s="238"/>
    </row>
    <row r="95" spans="1:51" s="239" customFormat="1" ht="38.25">
      <c r="A95" s="233"/>
      <c r="B95" s="240"/>
      <c r="C95" s="233"/>
      <c r="D95" s="233"/>
      <c r="E95" s="233"/>
      <c r="F95" s="293"/>
      <c r="G95" s="293"/>
      <c r="H95" s="233">
        <v>27</v>
      </c>
      <c r="I95" s="233" t="s">
        <v>226</v>
      </c>
      <c r="J95" s="233"/>
      <c r="K95" s="233"/>
      <c r="L95" s="233"/>
      <c r="M95" s="233"/>
      <c r="N95" s="233"/>
      <c r="O95" s="233"/>
      <c r="P95" s="233"/>
      <c r="Q95" s="233"/>
      <c r="R95" s="233"/>
      <c r="S95" s="233"/>
      <c r="T95" s="233"/>
      <c r="U95" s="237">
        <v>22</v>
      </c>
      <c r="V95" s="241" t="s">
        <v>630</v>
      </c>
      <c r="W95" s="245" t="s">
        <v>386</v>
      </c>
      <c r="X95" s="241" t="s">
        <v>624</v>
      </c>
      <c r="Y95" s="254"/>
      <c r="Z95" s="254"/>
      <c r="AA95" s="254"/>
      <c r="AB95" s="254">
        <v>0.4</v>
      </c>
      <c r="AC95" s="254"/>
      <c r="AD95" s="254"/>
      <c r="AE95" s="254"/>
      <c r="AF95" s="254">
        <v>0.3</v>
      </c>
      <c r="AG95" s="256"/>
      <c r="AH95" s="235"/>
      <c r="AI95" s="235"/>
      <c r="AJ95" s="235"/>
      <c r="AK95" s="235"/>
      <c r="AL95" s="235"/>
      <c r="AM95" s="235"/>
      <c r="AN95" s="235"/>
      <c r="AO95" s="237"/>
      <c r="AP95" s="233"/>
      <c r="AQ95" s="233"/>
      <c r="AR95" s="233"/>
      <c r="AS95" s="233"/>
      <c r="AT95" s="233"/>
      <c r="AU95" s="233"/>
      <c r="AV95" s="233"/>
      <c r="AW95" s="238"/>
      <c r="AX95" s="238"/>
      <c r="AY95" s="238"/>
    </row>
    <row r="96" spans="1:51" s="239" customFormat="1" ht="25.5">
      <c r="A96" s="233"/>
      <c r="B96" s="240"/>
      <c r="C96" s="233"/>
      <c r="D96" s="233"/>
      <c r="E96" s="233"/>
      <c r="F96" s="293"/>
      <c r="G96" s="293"/>
      <c r="H96" s="233">
        <v>28</v>
      </c>
      <c r="I96" s="233" t="s">
        <v>273</v>
      </c>
      <c r="J96" s="233"/>
      <c r="K96" s="233"/>
      <c r="L96" s="233"/>
      <c r="M96" s="233"/>
      <c r="N96" s="233"/>
      <c r="O96" s="233"/>
      <c r="P96" s="233"/>
      <c r="Q96" s="233"/>
      <c r="R96" s="233"/>
      <c r="S96" s="233"/>
      <c r="T96" s="233"/>
      <c r="U96" s="237">
        <v>23</v>
      </c>
      <c r="V96" s="241" t="s">
        <v>507</v>
      </c>
      <c r="W96" s="245" t="s">
        <v>395</v>
      </c>
      <c r="X96" s="241" t="s">
        <v>96</v>
      </c>
      <c r="Y96" s="254"/>
      <c r="Z96" s="254"/>
      <c r="AA96" s="254">
        <v>0.2</v>
      </c>
      <c r="AB96" s="254">
        <v>0.4</v>
      </c>
      <c r="AC96" s="254"/>
      <c r="AD96" s="254"/>
      <c r="AE96" s="254"/>
      <c r="AF96" s="254"/>
      <c r="AG96" s="254">
        <v>0.2</v>
      </c>
      <c r="AH96" s="235"/>
      <c r="AI96" s="235"/>
      <c r="AJ96" s="235"/>
      <c r="AK96" s="235"/>
      <c r="AL96" s="235"/>
      <c r="AM96" s="235"/>
      <c r="AN96" s="235"/>
      <c r="AO96" s="237"/>
      <c r="AP96" s="233"/>
      <c r="AQ96" s="233"/>
      <c r="AR96" s="233"/>
      <c r="AS96" s="233"/>
      <c r="AT96" s="233"/>
      <c r="AU96" s="233"/>
      <c r="AV96" s="233"/>
      <c r="AW96" s="238"/>
      <c r="AX96" s="238"/>
      <c r="AY96" s="238"/>
    </row>
    <row r="97" spans="1:51" s="239" customFormat="1" ht="38.25">
      <c r="A97" s="233"/>
      <c r="B97" s="240"/>
      <c r="C97" s="233"/>
      <c r="D97" s="233"/>
      <c r="E97" s="233"/>
      <c r="F97" s="293"/>
      <c r="G97" s="293"/>
      <c r="H97" s="233">
        <v>29</v>
      </c>
      <c r="I97" s="233" t="s">
        <v>267</v>
      </c>
      <c r="J97" s="233"/>
      <c r="K97" s="233"/>
      <c r="L97" s="233"/>
      <c r="M97" s="233"/>
      <c r="N97" s="233"/>
      <c r="O97" s="233"/>
      <c r="P97" s="233"/>
      <c r="Q97" s="233"/>
      <c r="R97" s="233"/>
      <c r="S97" s="233"/>
      <c r="T97" s="233"/>
      <c r="U97" s="237">
        <v>24</v>
      </c>
      <c r="V97" s="241" t="s">
        <v>511</v>
      </c>
      <c r="W97" s="245" t="s">
        <v>401</v>
      </c>
      <c r="X97" s="241" t="s">
        <v>400</v>
      </c>
      <c r="Y97" s="254"/>
      <c r="Z97" s="254"/>
      <c r="AA97" s="254"/>
      <c r="AB97" s="254">
        <v>0.3</v>
      </c>
      <c r="AC97" s="254"/>
      <c r="AD97" s="254"/>
      <c r="AE97" s="254"/>
      <c r="AF97" s="254"/>
      <c r="AG97" s="254"/>
      <c r="AH97" s="235"/>
      <c r="AI97" s="235"/>
      <c r="AJ97" s="235"/>
      <c r="AK97" s="235"/>
      <c r="AL97" s="235"/>
      <c r="AM97" s="235"/>
      <c r="AN97" s="235"/>
      <c r="AO97" s="237"/>
      <c r="AP97" s="233"/>
      <c r="AQ97" s="233"/>
      <c r="AR97" s="233"/>
      <c r="AS97" s="233"/>
      <c r="AT97" s="233"/>
      <c r="AU97" s="233"/>
      <c r="AV97" s="233"/>
      <c r="AW97" s="238"/>
      <c r="AX97" s="238"/>
      <c r="AY97" s="238"/>
    </row>
    <row r="98" spans="1:51" s="239" customFormat="1" ht="25.5">
      <c r="A98" s="233"/>
      <c r="B98" s="240"/>
      <c r="C98" s="233"/>
      <c r="D98" s="233"/>
      <c r="E98" s="233"/>
      <c r="F98" s="233"/>
      <c r="G98" s="233"/>
      <c r="H98" s="233">
        <v>30</v>
      </c>
      <c r="I98" s="233" t="s">
        <v>233</v>
      </c>
      <c r="J98" s="233"/>
      <c r="K98" s="233"/>
      <c r="L98" s="233"/>
      <c r="M98" s="233"/>
      <c r="N98" s="233"/>
      <c r="O98" s="233"/>
      <c r="P98" s="233"/>
      <c r="Q98" s="233"/>
      <c r="R98" s="233"/>
      <c r="S98" s="233"/>
      <c r="T98" s="233"/>
      <c r="U98" s="237">
        <v>25</v>
      </c>
      <c r="V98" s="241" t="s">
        <v>510</v>
      </c>
      <c r="W98" s="245" t="s">
        <v>399</v>
      </c>
      <c r="X98" s="241" t="s">
        <v>398</v>
      </c>
      <c r="Y98" s="254"/>
      <c r="Z98" s="254"/>
      <c r="AA98" s="254"/>
      <c r="AB98" s="254">
        <v>0.5</v>
      </c>
      <c r="AC98" s="254"/>
      <c r="AD98" s="254"/>
      <c r="AE98" s="254"/>
      <c r="AF98" s="254"/>
      <c r="AG98" s="254"/>
      <c r="AH98" s="235"/>
      <c r="AI98" s="235"/>
      <c r="AJ98" s="235"/>
      <c r="AK98" s="235"/>
      <c r="AL98" s="235"/>
      <c r="AM98" s="235"/>
      <c r="AN98" s="235"/>
      <c r="AO98" s="237"/>
      <c r="AP98" s="233"/>
      <c r="AQ98" s="233"/>
      <c r="AR98" s="233"/>
      <c r="AS98" s="233"/>
      <c r="AT98" s="233"/>
      <c r="AU98" s="233"/>
      <c r="AV98" s="233"/>
      <c r="AW98" s="238"/>
      <c r="AX98" s="238"/>
      <c r="AY98" s="238"/>
    </row>
    <row r="99" spans="1:51" s="239" customFormat="1" ht="51">
      <c r="A99" s="233"/>
      <c r="B99" s="240"/>
      <c r="C99" s="233"/>
      <c r="D99" s="233"/>
      <c r="E99" s="233"/>
      <c r="F99" s="233"/>
      <c r="G99" s="233"/>
      <c r="H99" s="233">
        <v>31</v>
      </c>
      <c r="I99" s="233" t="s">
        <v>235</v>
      </c>
      <c r="J99" s="233"/>
      <c r="K99" s="233"/>
      <c r="L99" s="233"/>
      <c r="M99" s="233"/>
      <c r="N99" s="233"/>
      <c r="O99" s="233"/>
      <c r="P99" s="233"/>
      <c r="Q99" s="233"/>
      <c r="R99" s="233"/>
      <c r="S99" s="233"/>
      <c r="T99" s="233"/>
      <c r="U99" s="237">
        <v>26</v>
      </c>
      <c r="V99" s="260" t="s">
        <v>561</v>
      </c>
      <c r="W99" s="245"/>
      <c r="X99" s="260" t="s">
        <v>561</v>
      </c>
      <c r="Y99" s="254"/>
      <c r="Z99" s="254">
        <v>0.23</v>
      </c>
      <c r="AA99" s="254"/>
      <c r="AB99" s="254">
        <v>0.23</v>
      </c>
      <c r="AC99" s="254"/>
      <c r="AD99" s="259"/>
      <c r="AE99" s="254">
        <v>0.23</v>
      </c>
      <c r="AF99" s="259"/>
      <c r="AG99" s="256"/>
      <c r="AH99" s="235"/>
      <c r="AI99" s="235"/>
      <c r="AJ99" s="235"/>
      <c r="AK99" s="235"/>
      <c r="AL99" s="235"/>
      <c r="AM99" s="235"/>
      <c r="AN99" s="235"/>
      <c r="AO99" s="237"/>
      <c r="AP99" s="233"/>
      <c r="AQ99" s="233"/>
      <c r="AR99" s="233"/>
      <c r="AS99" s="233"/>
      <c r="AT99" s="233"/>
      <c r="AU99" s="233"/>
      <c r="AV99" s="233"/>
      <c r="AW99" s="238"/>
      <c r="AX99" s="238"/>
      <c r="AY99" s="238"/>
    </row>
    <row r="100" spans="1:51" s="239" customFormat="1" ht="51">
      <c r="A100" s="233"/>
      <c r="B100" s="240"/>
      <c r="C100" s="233"/>
      <c r="D100" s="233"/>
      <c r="E100" s="233"/>
      <c r="F100" s="233"/>
      <c r="G100" s="233"/>
      <c r="H100" s="233">
        <v>32</v>
      </c>
      <c r="I100" s="233" t="s">
        <v>228</v>
      </c>
      <c r="J100" s="233"/>
      <c r="K100" s="233"/>
      <c r="L100" s="233"/>
      <c r="M100" s="233"/>
      <c r="N100" s="233"/>
      <c r="O100" s="233"/>
      <c r="P100" s="233"/>
      <c r="Q100" s="233"/>
      <c r="R100" s="233"/>
      <c r="S100" s="233"/>
      <c r="T100" s="233"/>
      <c r="U100" s="237">
        <v>27</v>
      </c>
      <c r="V100" s="260" t="s">
        <v>562</v>
      </c>
      <c r="W100" s="245"/>
      <c r="X100" s="260" t="s">
        <v>562</v>
      </c>
      <c r="Y100" s="254"/>
      <c r="Z100" s="254">
        <v>0.15</v>
      </c>
      <c r="AA100" s="254"/>
      <c r="AB100" s="254">
        <v>0.15</v>
      </c>
      <c r="AC100" s="254"/>
      <c r="AD100" s="254"/>
      <c r="AE100" s="254">
        <v>0.15</v>
      </c>
      <c r="AF100" s="259"/>
      <c r="AG100" s="256"/>
      <c r="AH100" s="235"/>
      <c r="AI100" s="235"/>
      <c r="AJ100" s="235"/>
      <c r="AK100" s="235"/>
      <c r="AL100" s="235"/>
      <c r="AM100" s="235"/>
      <c r="AN100" s="235"/>
      <c r="AO100" s="237"/>
      <c r="AP100" s="233"/>
      <c r="AQ100" s="233"/>
      <c r="AR100" s="233"/>
      <c r="AS100" s="233"/>
      <c r="AT100" s="233"/>
      <c r="AU100" s="233"/>
      <c r="AV100" s="233"/>
      <c r="AW100" s="238"/>
      <c r="AX100" s="238"/>
      <c r="AY100" s="238"/>
    </row>
    <row r="101" spans="1:51" s="239" customFormat="1" ht="51">
      <c r="A101" s="233"/>
      <c r="B101" s="240"/>
      <c r="C101" s="233"/>
      <c r="D101" s="233"/>
      <c r="E101" s="233"/>
      <c r="F101" s="233"/>
      <c r="G101" s="233"/>
      <c r="H101" s="233">
        <v>33</v>
      </c>
      <c r="I101" s="233" t="s">
        <v>237</v>
      </c>
      <c r="J101" s="233"/>
      <c r="K101" s="233"/>
      <c r="L101" s="233"/>
      <c r="M101" s="233"/>
      <c r="N101" s="233"/>
      <c r="O101" s="233"/>
      <c r="P101" s="233"/>
      <c r="Q101" s="233"/>
      <c r="R101" s="233"/>
      <c r="S101" s="233"/>
      <c r="T101" s="233"/>
      <c r="U101" s="237">
        <v>28</v>
      </c>
      <c r="V101" s="260" t="s">
        <v>563</v>
      </c>
      <c r="W101" s="245"/>
      <c r="X101" s="260" t="s">
        <v>563</v>
      </c>
      <c r="Y101" s="254"/>
      <c r="Z101" s="254">
        <v>0.15</v>
      </c>
      <c r="AA101" s="254"/>
      <c r="AB101" s="254">
        <v>0.15</v>
      </c>
      <c r="AC101" s="254"/>
      <c r="AD101" s="254"/>
      <c r="AE101" s="254">
        <v>0.15</v>
      </c>
      <c r="AF101" s="259"/>
      <c r="AG101" s="256"/>
      <c r="AH101" s="235"/>
      <c r="AI101" s="235"/>
      <c r="AJ101" s="235"/>
      <c r="AK101" s="235"/>
      <c r="AL101" s="235"/>
      <c r="AM101" s="235"/>
      <c r="AN101" s="235"/>
      <c r="AO101" s="237"/>
      <c r="AP101" s="233"/>
      <c r="AQ101" s="233"/>
      <c r="AR101" s="233"/>
      <c r="AS101" s="233"/>
      <c r="AT101" s="233"/>
      <c r="AU101" s="233"/>
      <c r="AV101" s="233"/>
      <c r="AW101" s="238"/>
      <c r="AX101" s="238"/>
      <c r="AY101" s="238"/>
    </row>
    <row r="102" spans="1:51" s="239" customFormat="1" ht="25.5">
      <c r="A102" s="233"/>
      <c r="B102" s="240"/>
      <c r="C102" s="233"/>
      <c r="D102" s="233"/>
      <c r="E102" s="233"/>
      <c r="F102" s="233"/>
      <c r="G102" s="233"/>
      <c r="H102" s="233">
        <v>34</v>
      </c>
      <c r="I102" s="233" t="s">
        <v>211</v>
      </c>
      <c r="J102" s="233"/>
      <c r="K102" s="233"/>
      <c r="L102" s="233"/>
      <c r="M102" s="233"/>
      <c r="N102" s="233"/>
      <c r="O102" s="233"/>
      <c r="P102" s="233"/>
      <c r="Q102" s="233"/>
      <c r="R102" s="233"/>
      <c r="S102" s="233"/>
      <c r="T102" s="233"/>
      <c r="U102" s="237">
        <v>29</v>
      </c>
      <c r="V102" s="241" t="s">
        <v>494</v>
      </c>
      <c r="W102" s="245" t="s">
        <v>380</v>
      </c>
      <c r="X102" s="241" t="s">
        <v>69</v>
      </c>
      <c r="Y102" s="254">
        <v>0.5</v>
      </c>
      <c r="Z102" s="254"/>
      <c r="AA102" s="254">
        <v>0.6</v>
      </c>
      <c r="AB102" s="254"/>
      <c r="AC102" s="254"/>
      <c r="AD102" s="254"/>
      <c r="AE102" s="254">
        <v>0.3</v>
      </c>
      <c r="AF102" s="255"/>
      <c r="AG102" s="256"/>
      <c r="AH102" s="235"/>
      <c r="AI102" s="235"/>
      <c r="AJ102" s="235"/>
      <c r="AK102" s="235"/>
      <c r="AL102" s="235"/>
      <c r="AM102" s="235"/>
      <c r="AN102" s="235"/>
      <c r="AO102" s="237"/>
      <c r="AP102" s="233"/>
      <c r="AQ102" s="233"/>
      <c r="AR102" s="233"/>
      <c r="AS102" s="233"/>
      <c r="AT102" s="233"/>
      <c r="AU102" s="233"/>
      <c r="AV102" s="233"/>
      <c r="AW102" s="238"/>
      <c r="AX102" s="238"/>
      <c r="AY102" s="238"/>
    </row>
    <row r="103" spans="1:51" s="239" customFormat="1" ht="12.75">
      <c r="A103" s="233"/>
      <c r="B103" s="240"/>
      <c r="C103" s="233"/>
      <c r="D103" s="233"/>
      <c r="E103" s="233"/>
      <c r="F103" s="233"/>
      <c r="G103" s="233"/>
      <c r="H103" s="233">
        <v>35</v>
      </c>
      <c r="I103" s="233" t="s">
        <v>238</v>
      </c>
      <c r="J103" s="233"/>
      <c r="K103" s="233"/>
      <c r="L103" s="233"/>
      <c r="M103" s="233"/>
      <c r="N103" s="233"/>
      <c r="O103" s="233"/>
      <c r="P103" s="233"/>
      <c r="Q103" s="233"/>
      <c r="R103" s="233"/>
      <c r="S103" s="233"/>
      <c r="T103" s="233"/>
      <c r="U103" s="237">
        <v>30</v>
      </c>
      <c r="V103" s="260" t="s">
        <v>491</v>
      </c>
      <c r="W103" s="245" t="s">
        <v>373</v>
      </c>
      <c r="X103" s="241" t="s">
        <v>63</v>
      </c>
      <c r="Y103" s="254">
        <v>0.75</v>
      </c>
      <c r="Z103" s="254">
        <v>0.7</v>
      </c>
      <c r="AA103" s="254">
        <v>0.7</v>
      </c>
      <c r="AB103" s="259">
        <v>-0.2</v>
      </c>
      <c r="AC103" s="254"/>
      <c r="AD103" s="259">
        <v>-0.2</v>
      </c>
      <c r="AE103" s="259">
        <v>-0.3</v>
      </c>
      <c r="AF103" s="259">
        <v>-1.4</v>
      </c>
      <c r="AG103" s="256"/>
      <c r="AH103" s="235"/>
      <c r="AI103" s="235"/>
      <c r="AJ103" s="235"/>
      <c r="AK103" s="235"/>
      <c r="AL103" s="235"/>
      <c r="AM103" s="235"/>
      <c r="AN103" s="235"/>
      <c r="AO103" s="237"/>
      <c r="AP103" s="233"/>
      <c r="AQ103" s="233"/>
      <c r="AR103" s="233"/>
      <c r="AS103" s="233"/>
      <c r="AT103" s="233"/>
      <c r="AU103" s="233"/>
      <c r="AV103" s="233"/>
      <c r="AW103" s="238"/>
      <c r="AX103" s="238"/>
      <c r="AY103" s="238"/>
    </row>
    <row r="104" spans="1:51" s="239" customFormat="1" ht="51">
      <c r="A104" s="233"/>
      <c r="B104" s="240"/>
      <c r="C104" s="233"/>
      <c r="D104" s="233"/>
      <c r="E104" s="233"/>
      <c r="F104" s="233"/>
      <c r="G104" s="233"/>
      <c r="H104" s="233">
        <v>36</v>
      </c>
      <c r="I104" s="233" t="s">
        <v>239</v>
      </c>
      <c r="J104" s="233"/>
      <c r="K104" s="233"/>
      <c r="L104" s="233"/>
      <c r="M104" s="233"/>
      <c r="N104" s="233"/>
      <c r="O104" s="233"/>
      <c r="P104" s="233"/>
      <c r="Q104" s="233"/>
      <c r="R104" s="233"/>
      <c r="S104" s="233"/>
      <c r="T104" s="233"/>
      <c r="U104" s="237">
        <v>31</v>
      </c>
      <c r="V104" s="241" t="s">
        <v>549</v>
      </c>
      <c r="W104" s="245"/>
      <c r="X104" s="241" t="s">
        <v>549</v>
      </c>
      <c r="Y104" s="254">
        <v>0.5</v>
      </c>
      <c r="Z104" s="254"/>
      <c r="AA104" s="254">
        <v>0.5</v>
      </c>
      <c r="AB104" s="259">
        <v>-0.3</v>
      </c>
      <c r="AC104" s="254">
        <v>-0.1</v>
      </c>
      <c r="AD104" s="259"/>
      <c r="AE104" s="259"/>
      <c r="AF104" s="259"/>
      <c r="AG104" s="256"/>
      <c r="AH104" s="235"/>
      <c r="AI104" s="235"/>
      <c r="AJ104" s="235"/>
      <c r="AK104" s="235"/>
      <c r="AL104" s="235"/>
      <c r="AM104" s="235"/>
      <c r="AN104" s="235"/>
      <c r="AO104" s="237"/>
      <c r="AP104" s="233"/>
      <c r="AQ104" s="233"/>
      <c r="AR104" s="233"/>
      <c r="AS104" s="233"/>
      <c r="AT104" s="233"/>
      <c r="AU104" s="233"/>
      <c r="AV104" s="233"/>
      <c r="AW104" s="238"/>
      <c r="AX104" s="238"/>
      <c r="AY104" s="238"/>
    </row>
    <row r="105" spans="1:51" s="239" customFormat="1" ht="38.25">
      <c r="A105" s="233"/>
      <c r="B105" s="240"/>
      <c r="C105" s="233"/>
      <c r="D105" s="233"/>
      <c r="E105" s="233"/>
      <c r="F105" s="233"/>
      <c r="G105" s="233"/>
      <c r="H105" s="233">
        <v>37</v>
      </c>
      <c r="I105" s="233" t="s">
        <v>274</v>
      </c>
      <c r="J105" s="233"/>
      <c r="K105" s="233"/>
      <c r="L105" s="233"/>
      <c r="M105" s="233"/>
      <c r="N105" s="233"/>
      <c r="O105" s="233"/>
      <c r="P105" s="233"/>
      <c r="Q105" s="233"/>
      <c r="R105" s="233"/>
      <c r="S105" s="233"/>
      <c r="T105" s="233"/>
      <c r="U105" s="237">
        <v>32</v>
      </c>
      <c r="V105" s="241" t="s">
        <v>500</v>
      </c>
      <c r="W105" s="245" t="s">
        <v>387</v>
      </c>
      <c r="X105" s="241" t="s">
        <v>81</v>
      </c>
      <c r="Y105" s="254">
        <v>0.7</v>
      </c>
      <c r="Z105" s="254"/>
      <c r="AA105" s="254">
        <v>0.5</v>
      </c>
      <c r="AB105" s="259">
        <v>-0.3</v>
      </c>
      <c r="AC105" s="259">
        <v>-0.1</v>
      </c>
      <c r="AD105" s="254"/>
      <c r="AE105" s="254"/>
      <c r="AF105" s="254"/>
      <c r="AG105" s="254"/>
      <c r="AH105" s="235"/>
      <c r="AI105" s="235"/>
      <c r="AJ105" s="235"/>
      <c r="AK105" s="235"/>
      <c r="AL105" s="235"/>
      <c r="AM105" s="235"/>
      <c r="AN105" s="235"/>
      <c r="AO105" s="237"/>
      <c r="AP105" s="233"/>
      <c r="AQ105" s="233"/>
      <c r="AR105" s="233"/>
      <c r="AS105" s="233"/>
      <c r="AT105" s="233"/>
      <c r="AU105" s="233"/>
      <c r="AV105" s="233"/>
      <c r="AW105" s="238"/>
      <c r="AX105" s="238"/>
      <c r="AY105" s="238"/>
    </row>
    <row r="106" spans="1:51" s="239" customFormat="1" ht="38.25">
      <c r="A106" s="233"/>
      <c r="B106" s="240"/>
      <c r="C106" s="233"/>
      <c r="D106" s="233"/>
      <c r="E106" s="233"/>
      <c r="F106" s="233"/>
      <c r="G106" s="233"/>
      <c r="H106" s="233">
        <v>38</v>
      </c>
      <c r="I106" s="233" t="s">
        <v>212</v>
      </c>
      <c r="J106" s="233"/>
      <c r="K106" s="233"/>
      <c r="L106" s="233"/>
      <c r="M106" s="233"/>
      <c r="N106" s="233"/>
      <c r="O106" s="233"/>
      <c r="P106" s="233"/>
      <c r="Q106" s="233"/>
      <c r="R106" s="233"/>
      <c r="S106" s="233"/>
      <c r="T106" s="233"/>
      <c r="U106" s="237">
        <v>33</v>
      </c>
      <c r="V106" s="241" t="s">
        <v>499</v>
      </c>
      <c r="W106" s="245" t="s">
        <v>385</v>
      </c>
      <c r="X106" s="241" t="s">
        <v>78</v>
      </c>
      <c r="Y106" s="254">
        <v>1</v>
      </c>
      <c r="Z106" s="254"/>
      <c r="AA106" s="254">
        <v>1</v>
      </c>
      <c r="AB106" s="254"/>
      <c r="AC106" s="254"/>
      <c r="AD106" s="254"/>
      <c r="AE106" s="254">
        <v>0.5</v>
      </c>
      <c r="AF106" s="254">
        <v>1</v>
      </c>
      <c r="AG106" s="256"/>
      <c r="AH106" s="235"/>
      <c r="AI106" s="235"/>
      <c r="AJ106" s="235"/>
      <c r="AK106" s="235"/>
      <c r="AL106" s="235"/>
      <c r="AM106" s="235"/>
      <c r="AN106" s="235"/>
      <c r="AO106" s="237"/>
      <c r="AP106" s="233"/>
      <c r="AQ106" s="233"/>
      <c r="AR106" s="233"/>
      <c r="AS106" s="233"/>
      <c r="AT106" s="233"/>
      <c r="AU106" s="233"/>
      <c r="AV106" s="233"/>
      <c r="AW106" s="238"/>
      <c r="AX106" s="238"/>
      <c r="AY106" s="238"/>
    </row>
    <row r="107" spans="1:51" s="239" customFormat="1" ht="25.5">
      <c r="A107" s="233"/>
      <c r="B107" s="240"/>
      <c r="C107" s="233"/>
      <c r="D107" s="233"/>
      <c r="E107" s="233"/>
      <c r="F107" s="233"/>
      <c r="G107" s="233"/>
      <c r="H107" s="233">
        <v>39</v>
      </c>
      <c r="I107" s="233" t="s">
        <v>213</v>
      </c>
      <c r="J107" s="233"/>
      <c r="K107" s="233"/>
      <c r="L107" s="233"/>
      <c r="M107" s="233"/>
      <c r="N107" s="233"/>
      <c r="O107" s="233"/>
      <c r="P107" s="233"/>
      <c r="Q107" s="233"/>
      <c r="R107" s="233"/>
      <c r="S107" s="233"/>
      <c r="T107" s="233"/>
      <c r="U107" s="237">
        <v>34</v>
      </c>
      <c r="V107" s="241" t="s">
        <v>498</v>
      </c>
      <c r="W107" s="245" t="s">
        <v>384</v>
      </c>
      <c r="X107" s="241" t="s">
        <v>76</v>
      </c>
      <c r="Y107" s="254">
        <v>0.5</v>
      </c>
      <c r="Z107" s="254"/>
      <c r="AA107" s="254">
        <v>0.5</v>
      </c>
      <c r="AB107" s="254"/>
      <c r="AC107" s="254"/>
      <c r="AD107" s="254"/>
      <c r="AE107" s="254">
        <v>0.5</v>
      </c>
      <c r="AF107" s="254">
        <v>0.1</v>
      </c>
      <c r="AG107" s="256"/>
      <c r="AH107" s="235"/>
      <c r="AI107" s="235"/>
      <c r="AJ107" s="235"/>
      <c r="AK107" s="235"/>
      <c r="AL107" s="235"/>
      <c r="AM107" s="235"/>
      <c r="AN107" s="235"/>
      <c r="AO107" s="237"/>
      <c r="AP107" s="233"/>
      <c r="AQ107" s="233"/>
      <c r="AR107" s="233"/>
      <c r="AS107" s="233"/>
      <c r="AT107" s="233"/>
      <c r="AU107" s="233"/>
      <c r="AV107" s="233"/>
      <c r="AW107" s="238"/>
      <c r="AX107" s="238"/>
      <c r="AY107" s="238"/>
    </row>
    <row r="108" spans="1:51" s="239" customFormat="1" ht="25.5">
      <c r="A108" s="233"/>
      <c r="B108" s="240"/>
      <c r="C108" s="233"/>
      <c r="D108" s="233"/>
      <c r="E108" s="233"/>
      <c r="F108" s="233"/>
      <c r="G108" s="233"/>
      <c r="H108" s="233">
        <v>40</v>
      </c>
      <c r="I108" s="233" t="s">
        <v>245</v>
      </c>
      <c r="J108" s="233"/>
      <c r="K108" s="233"/>
      <c r="L108" s="233"/>
      <c r="M108" s="233"/>
      <c r="N108" s="233"/>
      <c r="O108" s="233"/>
      <c r="P108" s="233"/>
      <c r="Q108" s="233"/>
      <c r="R108" s="233"/>
      <c r="S108" s="233"/>
      <c r="T108" s="233"/>
      <c r="U108" s="237">
        <v>35</v>
      </c>
      <c r="V108" s="241" t="s">
        <v>505</v>
      </c>
      <c r="W108" s="245" t="s">
        <v>393</v>
      </c>
      <c r="X108" s="241" t="s">
        <v>92</v>
      </c>
      <c r="Y108" s="254">
        <v>0.5</v>
      </c>
      <c r="Z108" s="254">
        <v>0.2</v>
      </c>
      <c r="AA108" s="254">
        <v>0.5</v>
      </c>
      <c r="AB108" s="254">
        <v>0.2</v>
      </c>
      <c r="AC108" s="254"/>
      <c r="AD108" s="254"/>
      <c r="AE108" s="254"/>
      <c r="AF108" s="254">
        <v>0.1</v>
      </c>
      <c r="AG108" s="254">
        <v>0.1</v>
      </c>
      <c r="AH108" s="235"/>
      <c r="AI108" s="235"/>
      <c r="AJ108" s="235"/>
      <c r="AK108" s="235"/>
      <c r="AL108" s="235"/>
      <c r="AM108" s="235"/>
      <c r="AN108" s="235"/>
      <c r="AO108" s="237"/>
      <c r="AP108" s="233"/>
      <c r="AQ108" s="233"/>
      <c r="AR108" s="233"/>
      <c r="AS108" s="233"/>
      <c r="AT108" s="233"/>
      <c r="AU108" s="233"/>
      <c r="AV108" s="233"/>
      <c r="AW108" s="238"/>
      <c r="AX108" s="238"/>
      <c r="AY108" s="238"/>
    </row>
    <row r="109" spans="1:51" s="239" customFormat="1" ht="25.5">
      <c r="A109" s="233"/>
      <c r="B109" s="240"/>
      <c r="C109" s="233"/>
      <c r="D109" s="233"/>
      <c r="E109" s="233"/>
      <c r="F109" s="233"/>
      <c r="G109" s="233"/>
      <c r="H109" s="233">
        <v>41</v>
      </c>
      <c r="I109" s="233" t="s">
        <v>214</v>
      </c>
      <c r="J109" s="233"/>
      <c r="K109" s="233"/>
      <c r="L109" s="233"/>
      <c r="M109" s="233"/>
      <c r="N109" s="233"/>
      <c r="O109" s="233"/>
      <c r="P109" s="233"/>
      <c r="Q109" s="233"/>
      <c r="R109" s="233"/>
      <c r="S109" s="233"/>
      <c r="T109" s="233"/>
      <c r="U109" s="237">
        <v>36</v>
      </c>
      <c r="V109" s="241" t="s">
        <v>602</v>
      </c>
      <c r="W109" s="245"/>
      <c r="X109" s="241" t="s">
        <v>603</v>
      </c>
      <c r="Y109" s="254">
        <v>1</v>
      </c>
      <c r="Z109" s="254">
        <v>1</v>
      </c>
      <c r="AA109" s="254">
        <v>1</v>
      </c>
      <c r="AB109" s="254"/>
      <c r="AC109" s="254"/>
      <c r="AD109" s="254"/>
      <c r="AE109" s="254"/>
      <c r="AF109" s="254"/>
      <c r="AG109" s="254"/>
      <c r="AH109" s="235"/>
      <c r="AI109" s="235"/>
      <c r="AJ109" s="235"/>
      <c r="AK109" s="235"/>
      <c r="AL109" s="235"/>
      <c r="AM109" s="235"/>
      <c r="AN109" s="235"/>
      <c r="AO109" s="237"/>
      <c r="AP109" s="233"/>
      <c r="AQ109" s="233"/>
      <c r="AR109" s="233"/>
      <c r="AS109" s="233"/>
      <c r="AT109" s="233"/>
      <c r="AU109" s="233"/>
      <c r="AV109" s="233"/>
      <c r="AW109" s="238"/>
      <c r="AX109" s="238"/>
      <c r="AY109" s="238"/>
    </row>
    <row r="110" spans="1:51" s="239" customFormat="1" ht="51">
      <c r="A110" s="233"/>
      <c r="B110" s="240"/>
      <c r="C110" s="233"/>
      <c r="D110" s="233"/>
      <c r="E110" s="233"/>
      <c r="F110" s="233"/>
      <c r="G110" s="233"/>
      <c r="H110" s="233">
        <v>42</v>
      </c>
      <c r="I110" s="233" t="s">
        <v>246</v>
      </c>
      <c r="J110" s="233"/>
      <c r="K110" s="233"/>
      <c r="L110" s="233"/>
      <c r="M110" s="233"/>
      <c r="N110" s="233"/>
      <c r="O110" s="233"/>
      <c r="P110" s="233"/>
      <c r="Q110" s="233"/>
      <c r="R110" s="233"/>
      <c r="S110" s="233"/>
      <c r="T110" s="233"/>
      <c r="U110" s="237">
        <v>37</v>
      </c>
      <c r="V110" s="241" t="s">
        <v>604</v>
      </c>
      <c r="W110" s="245"/>
      <c r="X110" s="241" t="s">
        <v>605</v>
      </c>
      <c r="Y110" s="254">
        <v>0.15</v>
      </c>
      <c r="Z110" s="254">
        <v>0.1</v>
      </c>
      <c r="AA110" s="254">
        <v>0.4</v>
      </c>
      <c r="AB110" s="254">
        <v>0.6</v>
      </c>
      <c r="AC110" s="254">
        <v>0.4</v>
      </c>
      <c r="AD110" s="254">
        <v>0.4</v>
      </c>
      <c r="AE110" s="254"/>
      <c r="AF110" s="254"/>
      <c r="AG110" s="254"/>
      <c r="AH110" s="235"/>
      <c r="AI110" s="235"/>
      <c r="AJ110" s="235"/>
      <c r="AK110" s="235"/>
      <c r="AL110" s="235"/>
      <c r="AM110" s="235"/>
      <c r="AN110" s="235"/>
      <c r="AO110" s="237"/>
      <c r="AP110" s="233"/>
      <c r="AQ110" s="233"/>
      <c r="AR110" s="233"/>
      <c r="AS110" s="233"/>
      <c r="AT110" s="233"/>
      <c r="AU110" s="233"/>
      <c r="AV110" s="233"/>
      <c r="AW110" s="238"/>
      <c r="AX110" s="238"/>
      <c r="AY110" s="238"/>
    </row>
    <row r="111" spans="1:51" s="239" customFormat="1" ht="38.25">
      <c r="A111" s="233"/>
      <c r="B111" s="240"/>
      <c r="C111" s="233"/>
      <c r="D111" s="233"/>
      <c r="E111" s="233"/>
      <c r="F111" s="233"/>
      <c r="G111" s="233"/>
      <c r="H111" s="233">
        <v>43</v>
      </c>
      <c r="I111" s="233" t="s">
        <v>229</v>
      </c>
      <c r="J111" s="233"/>
      <c r="K111" s="233"/>
      <c r="L111" s="233"/>
      <c r="M111" s="233"/>
      <c r="N111" s="233"/>
      <c r="O111" s="233"/>
      <c r="P111" s="233"/>
      <c r="Q111" s="233"/>
      <c r="R111" s="233"/>
      <c r="S111" s="233"/>
      <c r="T111" s="233"/>
      <c r="U111" s="237">
        <v>38</v>
      </c>
      <c r="V111" s="241" t="s">
        <v>606</v>
      </c>
      <c r="W111" s="245"/>
      <c r="X111" s="241" t="s">
        <v>607</v>
      </c>
      <c r="Y111" s="254">
        <v>0.15</v>
      </c>
      <c r="Z111" s="254">
        <v>0.25</v>
      </c>
      <c r="AA111" s="254">
        <v>0.4</v>
      </c>
      <c r="AB111" s="254">
        <v>0.6</v>
      </c>
      <c r="AC111" s="254">
        <v>0.4</v>
      </c>
      <c r="AD111" s="254">
        <v>0.4</v>
      </c>
      <c r="AE111" s="254"/>
      <c r="AF111" s="254"/>
      <c r="AG111" s="254"/>
      <c r="AH111" s="235"/>
      <c r="AI111" s="235"/>
      <c r="AJ111" s="235"/>
      <c r="AK111" s="235"/>
      <c r="AL111" s="235"/>
      <c r="AM111" s="235"/>
      <c r="AN111" s="235"/>
      <c r="AO111" s="237"/>
      <c r="AP111" s="233"/>
      <c r="AQ111" s="233"/>
      <c r="AR111" s="233"/>
      <c r="AS111" s="233"/>
      <c r="AT111" s="233"/>
      <c r="AU111" s="233"/>
      <c r="AV111" s="233"/>
      <c r="AW111" s="238"/>
      <c r="AX111" s="238"/>
      <c r="AY111" s="238"/>
    </row>
    <row r="112" spans="1:51" s="239" customFormat="1" ht="38.25">
      <c r="A112" s="233"/>
      <c r="B112" s="240"/>
      <c r="C112" s="233"/>
      <c r="D112" s="233"/>
      <c r="E112" s="233"/>
      <c r="F112" s="233"/>
      <c r="G112" s="233"/>
      <c r="H112" s="233">
        <v>44</v>
      </c>
      <c r="I112" s="233" t="s">
        <v>276</v>
      </c>
      <c r="J112" s="233"/>
      <c r="K112" s="233"/>
      <c r="L112" s="233"/>
      <c r="M112" s="233"/>
      <c r="N112" s="233"/>
      <c r="O112" s="233"/>
      <c r="P112" s="233"/>
      <c r="Q112" s="233"/>
      <c r="R112" s="233"/>
      <c r="S112" s="233"/>
      <c r="T112" s="233"/>
      <c r="U112" s="237">
        <v>39</v>
      </c>
      <c r="V112" s="241" t="s">
        <v>608</v>
      </c>
      <c r="W112" s="245"/>
      <c r="X112" s="241" t="s">
        <v>609</v>
      </c>
      <c r="Y112" s="254"/>
      <c r="Z112" s="254">
        <v>0.3</v>
      </c>
      <c r="AA112" s="254"/>
      <c r="AB112" s="254">
        <v>0.5</v>
      </c>
      <c r="AC112" s="254">
        <v>0.5</v>
      </c>
      <c r="AD112" s="254"/>
      <c r="AE112" s="254"/>
      <c r="AF112" s="254"/>
      <c r="AG112" s="254"/>
      <c r="AH112" s="235"/>
      <c r="AI112" s="235"/>
      <c r="AJ112" s="235"/>
      <c r="AK112" s="235"/>
      <c r="AL112" s="235"/>
      <c r="AM112" s="235"/>
      <c r="AN112" s="235"/>
      <c r="AO112" s="237"/>
      <c r="AP112" s="233"/>
      <c r="AQ112" s="233"/>
      <c r="AR112" s="233"/>
      <c r="AS112" s="233"/>
      <c r="AT112" s="233"/>
      <c r="AU112" s="233"/>
      <c r="AV112" s="233"/>
      <c r="AW112" s="238"/>
      <c r="AX112" s="238"/>
      <c r="AY112" s="238"/>
    </row>
    <row r="113" spans="1:51" s="239" customFormat="1" ht="51">
      <c r="A113" s="233"/>
      <c r="B113" s="240"/>
      <c r="C113" s="233"/>
      <c r="D113" s="233"/>
      <c r="E113" s="233"/>
      <c r="F113" s="233"/>
      <c r="G113" s="233"/>
      <c r="H113" s="233">
        <v>45</v>
      </c>
      <c r="I113" s="233" t="s">
        <v>250</v>
      </c>
      <c r="J113" s="233"/>
      <c r="K113" s="233"/>
      <c r="L113" s="233"/>
      <c r="M113" s="233"/>
      <c r="N113" s="233"/>
      <c r="O113" s="233"/>
      <c r="P113" s="233"/>
      <c r="Q113" s="233"/>
      <c r="R113" s="233"/>
      <c r="S113" s="233"/>
      <c r="T113" s="233"/>
      <c r="U113" s="237">
        <v>40</v>
      </c>
      <c r="V113" s="241" t="s">
        <v>610</v>
      </c>
      <c r="W113" s="245"/>
      <c r="X113" s="241" t="s">
        <v>611</v>
      </c>
      <c r="Y113" s="254">
        <v>0.15</v>
      </c>
      <c r="Z113" s="254"/>
      <c r="AA113" s="254">
        <v>0.1</v>
      </c>
      <c r="AB113" s="254">
        <v>0.6</v>
      </c>
      <c r="AC113" s="254">
        <v>0.3</v>
      </c>
      <c r="AD113" s="254">
        <v>0.3</v>
      </c>
      <c r="AE113" s="254"/>
      <c r="AF113" s="254"/>
      <c r="AG113" s="254"/>
      <c r="AH113" s="235"/>
      <c r="AI113" s="235"/>
      <c r="AJ113" s="235"/>
      <c r="AK113" s="235"/>
      <c r="AL113" s="235"/>
      <c r="AM113" s="235"/>
      <c r="AN113" s="235"/>
      <c r="AO113" s="237"/>
      <c r="AP113" s="233"/>
      <c r="AQ113" s="233"/>
      <c r="AR113" s="233"/>
      <c r="AS113" s="233"/>
      <c r="AT113" s="233"/>
      <c r="AU113" s="233"/>
      <c r="AV113" s="233"/>
      <c r="AW113" s="238"/>
      <c r="AX113" s="238"/>
      <c r="AY113" s="238"/>
    </row>
    <row r="114" spans="1:51" s="239" customFormat="1" ht="31.5">
      <c r="A114" s="233"/>
      <c r="B114" s="240"/>
      <c r="C114" s="233"/>
      <c r="D114" s="233"/>
      <c r="E114" s="233"/>
      <c r="F114" s="233"/>
      <c r="G114" s="233"/>
      <c r="H114" s="233">
        <v>46</v>
      </c>
      <c r="I114" s="233" t="s">
        <v>277</v>
      </c>
      <c r="J114" s="233"/>
      <c r="K114" s="233"/>
      <c r="L114" s="233"/>
      <c r="M114" s="233"/>
      <c r="N114" s="233"/>
      <c r="O114" s="233"/>
      <c r="P114" s="233"/>
      <c r="Q114" s="233"/>
      <c r="R114" s="233"/>
      <c r="S114" s="233"/>
      <c r="T114" s="233"/>
      <c r="U114" s="237">
        <v>41</v>
      </c>
      <c r="V114" s="261" t="s">
        <v>490</v>
      </c>
      <c r="W114" s="245"/>
      <c r="X114" s="241"/>
      <c r="Y114" s="254"/>
      <c r="Z114" s="254"/>
      <c r="AA114" s="254"/>
      <c r="AB114" s="254"/>
      <c r="AC114" s="254"/>
      <c r="AD114" s="254"/>
      <c r="AE114" s="254"/>
      <c r="AF114" s="254"/>
      <c r="AG114" s="254"/>
      <c r="AH114" s="235"/>
      <c r="AI114" s="235"/>
      <c r="AJ114" s="235"/>
      <c r="AK114" s="235"/>
      <c r="AL114" s="235"/>
      <c r="AM114" s="235"/>
      <c r="AN114" s="235"/>
      <c r="AO114" s="237"/>
      <c r="AP114" s="233"/>
      <c r="AQ114" s="233"/>
      <c r="AR114" s="233"/>
      <c r="AS114" s="233"/>
      <c r="AT114" s="233"/>
      <c r="AU114" s="233"/>
      <c r="AV114" s="233"/>
      <c r="AW114" s="238"/>
      <c r="AX114" s="238"/>
      <c r="AY114" s="238"/>
    </row>
    <row r="115" spans="1:51" s="239" customFormat="1" ht="25.5">
      <c r="A115" s="233"/>
      <c r="B115" s="240"/>
      <c r="C115" s="233"/>
      <c r="D115" s="233"/>
      <c r="E115" s="233"/>
      <c r="F115" s="233"/>
      <c r="G115" s="233"/>
      <c r="H115" s="233">
        <v>47</v>
      </c>
      <c r="I115" s="233" t="s">
        <v>255</v>
      </c>
      <c r="J115" s="233"/>
      <c r="K115" s="233"/>
      <c r="L115" s="233"/>
      <c r="M115" s="233"/>
      <c r="N115" s="233"/>
      <c r="O115" s="233"/>
      <c r="P115" s="233"/>
      <c r="Q115" s="233"/>
      <c r="R115" s="233"/>
      <c r="S115" s="233"/>
      <c r="T115" s="233"/>
      <c r="U115" s="237">
        <v>42</v>
      </c>
      <c r="V115" s="241" t="s">
        <v>525</v>
      </c>
      <c r="W115" s="245" t="s">
        <v>420</v>
      </c>
      <c r="X115" s="241" t="s">
        <v>140</v>
      </c>
      <c r="Y115" s="254"/>
      <c r="Z115" s="254">
        <v>0.3</v>
      </c>
      <c r="AA115" s="254"/>
      <c r="AB115" s="254"/>
      <c r="AC115" s="254"/>
      <c r="AD115" s="254"/>
      <c r="AE115" s="254"/>
      <c r="AF115" s="254"/>
      <c r="AG115" s="254"/>
      <c r="AH115" s="256"/>
      <c r="AI115" s="256"/>
      <c r="AJ115" s="256"/>
      <c r="AK115" s="256">
        <v>0.3</v>
      </c>
      <c r="AL115" s="256">
        <v>0.3</v>
      </c>
      <c r="AM115" s="256">
        <v>0.3</v>
      </c>
      <c r="AN115" s="256"/>
      <c r="AO115" s="237"/>
      <c r="AP115" s="233"/>
      <c r="AQ115" s="233"/>
      <c r="AR115" s="233"/>
      <c r="AS115" s="233"/>
      <c r="AT115" s="233"/>
      <c r="AU115" s="233"/>
      <c r="AV115" s="233"/>
      <c r="AW115" s="238"/>
      <c r="AX115" s="238"/>
      <c r="AY115" s="238"/>
    </row>
    <row r="116" spans="1:51" s="239" customFormat="1" ht="25.5">
      <c r="A116" s="233"/>
      <c r="B116" s="240"/>
      <c r="C116" s="233"/>
      <c r="D116" s="233"/>
      <c r="E116" s="233"/>
      <c r="F116" s="233"/>
      <c r="G116" s="233"/>
      <c r="H116" s="233">
        <v>48</v>
      </c>
      <c r="I116" s="233" t="s">
        <v>257</v>
      </c>
      <c r="J116" s="233"/>
      <c r="K116" s="233"/>
      <c r="L116" s="233"/>
      <c r="M116" s="233"/>
      <c r="N116" s="233"/>
      <c r="O116" s="233"/>
      <c r="P116" s="233"/>
      <c r="Q116" s="233"/>
      <c r="R116" s="233"/>
      <c r="S116" s="233"/>
      <c r="T116" s="233"/>
      <c r="U116" s="237">
        <v>43</v>
      </c>
      <c r="V116" s="241" t="s">
        <v>537</v>
      </c>
      <c r="W116" s="257"/>
      <c r="X116" s="241" t="s">
        <v>483</v>
      </c>
      <c r="Y116" s="235"/>
      <c r="Z116" s="235"/>
      <c r="AA116" s="235"/>
      <c r="AB116" s="235"/>
      <c r="AC116" s="235"/>
      <c r="AD116" s="235"/>
      <c r="AE116" s="235"/>
      <c r="AF116" s="235"/>
      <c r="AG116" s="235"/>
      <c r="AH116" s="256">
        <v>0.3</v>
      </c>
      <c r="AI116" s="256">
        <v>0.3</v>
      </c>
      <c r="AJ116" s="256">
        <v>0.3</v>
      </c>
      <c r="AK116" s="256">
        <v>0.3</v>
      </c>
      <c r="AL116" s="256">
        <v>0.3</v>
      </c>
      <c r="AM116" s="256">
        <v>0.3</v>
      </c>
      <c r="AN116" s="235"/>
      <c r="AO116" s="235"/>
      <c r="AP116" s="233"/>
      <c r="AQ116" s="233"/>
      <c r="AR116" s="233"/>
      <c r="AS116" s="233"/>
      <c r="AT116" s="233"/>
      <c r="AU116" s="233"/>
      <c r="AV116" s="233"/>
      <c r="AW116" s="238"/>
      <c r="AX116" s="238"/>
      <c r="AY116" s="238"/>
    </row>
    <row r="117" spans="1:51" s="239" customFormat="1" ht="25.5">
      <c r="A117" s="233"/>
      <c r="B117" s="240"/>
      <c r="C117" s="233"/>
      <c r="D117" s="233"/>
      <c r="E117" s="233"/>
      <c r="F117" s="233"/>
      <c r="G117" s="233"/>
      <c r="H117" s="233">
        <v>49</v>
      </c>
      <c r="I117" s="233" t="s">
        <v>261</v>
      </c>
      <c r="J117" s="233"/>
      <c r="K117" s="233"/>
      <c r="L117" s="233"/>
      <c r="M117" s="233"/>
      <c r="N117" s="233"/>
      <c r="O117" s="233"/>
      <c r="P117" s="233"/>
      <c r="Q117" s="233"/>
      <c r="R117" s="233"/>
      <c r="S117" s="233"/>
      <c r="T117" s="233"/>
      <c r="U117" s="237">
        <v>44</v>
      </c>
      <c r="V117" s="241" t="s">
        <v>532</v>
      </c>
      <c r="W117" s="245" t="s">
        <v>431</v>
      </c>
      <c r="X117" s="241" t="s">
        <v>430</v>
      </c>
      <c r="Y117" s="254"/>
      <c r="Z117" s="254"/>
      <c r="AA117" s="254"/>
      <c r="AB117" s="254"/>
      <c r="AC117" s="254"/>
      <c r="AD117" s="254"/>
      <c r="AE117" s="254"/>
      <c r="AF117" s="254"/>
      <c r="AG117" s="254"/>
      <c r="AH117" s="256"/>
      <c r="AI117" s="256"/>
      <c r="AJ117" s="256"/>
      <c r="AK117" s="256"/>
      <c r="AL117" s="256"/>
      <c r="AM117" s="256"/>
      <c r="AN117" s="256">
        <v>0.8</v>
      </c>
      <c r="AO117" s="237"/>
      <c r="AP117" s="233"/>
      <c r="AQ117" s="233"/>
      <c r="AR117" s="233"/>
      <c r="AS117" s="233"/>
      <c r="AT117" s="233"/>
      <c r="AU117" s="233"/>
      <c r="AV117" s="233"/>
      <c r="AW117" s="238"/>
      <c r="AX117" s="238"/>
      <c r="AY117" s="238"/>
    </row>
    <row r="118" spans="1:51" s="239" customFormat="1" ht="38.25">
      <c r="A118" s="233"/>
      <c r="B118" s="240"/>
      <c r="C118" s="233"/>
      <c r="D118" s="233"/>
      <c r="E118" s="233"/>
      <c r="F118" s="233"/>
      <c r="G118" s="233"/>
      <c r="H118" s="233">
        <v>50</v>
      </c>
      <c r="I118" s="233" t="s">
        <v>215</v>
      </c>
      <c r="J118" s="233"/>
      <c r="K118" s="233"/>
      <c r="L118" s="233"/>
      <c r="M118" s="233"/>
      <c r="N118" s="233"/>
      <c r="O118" s="233"/>
      <c r="P118" s="233"/>
      <c r="Q118" s="233"/>
      <c r="R118" s="233"/>
      <c r="S118" s="233"/>
      <c r="T118" s="233"/>
      <c r="U118" s="237">
        <v>45</v>
      </c>
      <c r="V118" s="241" t="s">
        <v>533</v>
      </c>
      <c r="W118" s="245" t="s">
        <v>433</v>
      </c>
      <c r="X118" s="241" t="s">
        <v>432</v>
      </c>
      <c r="Y118" s="254"/>
      <c r="Z118" s="254"/>
      <c r="AA118" s="254"/>
      <c r="AB118" s="254"/>
      <c r="AC118" s="254"/>
      <c r="AD118" s="254"/>
      <c r="AE118" s="254"/>
      <c r="AF118" s="254"/>
      <c r="AG118" s="254"/>
      <c r="AH118" s="256"/>
      <c r="AI118" s="256"/>
      <c r="AJ118" s="256"/>
      <c r="AK118" s="256"/>
      <c r="AL118" s="256"/>
      <c r="AM118" s="256"/>
      <c r="AN118" s="256">
        <v>1</v>
      </c>
      <c r="AO118" s="237"/>
      <c r="AP118" s="233"/>
      <c r="AQ118" s="233"/>
      <c r="AR118" s="233"/>
      <c r="AS118" s="233"/>
      <c r="AT118" s="233"/>
      <c r="AU118" s="233"/>
      <c r="AV118" s="233"/>
      <c r="AW118" s="238"/>
      <c r="AX118" s="238"/>
      <c r="AY118" s="238"/>
    </row>
    <row r="119" spans="1:51" s="239" customFormat="1" ht="25.5">
      <c r="A119" s="233"/>
      <c r="B119" s="240"/>
      <c r="C119" s="233"/>
      <c r="D119" s="233"/>
      <c r="E119" s="233"/>
      <c r="F119" s="233"/>
      <c r="G119" s="233"/>
      <c r="H119" s="233">
        <v>51</v>
      </c>
      <c r="I119" s="233" t="s">
        <v>263</v>
      </c>
      <c r="J119" s="233"/>
      <c r="K119" s="233"/>
      <c r="L119" s="233"/>
      <c r="M119" s="233"/>
      <c r="N119" s="233"/>
      <c r="O119" s="233"/>
      <c r="P119" s="233"/>
      <c r="Q119" s="233"/>
      <c r="R119" s="233"/>
      <c r="S119" s="233"/>
      <c r="T119" s="233"/>
      <c r="U119" s="237">
        <v>46</v>
      </c>
      <c r="V119" s="241" t="s">
        <v>519</v>
      </c>
      <c r="W119" s="245" t="s">
        <v>409</v>
      </c>
      <c r="X119" s="241" t="s">
        <v>126</v>
      </c>
      <c r="Y119" s="254"/>
      <c r="Z119" s="254"/>
      <c r="AA119" s="254"/>
      <c r="AB119" s="254">
        <v>0.2</v>
      </c>
      <c r="AC119" s="254"/>
      <c r="AD119" s="254"/>
      <c r="AE119" s="254">
        <v>0.3</v>
      </c>
      <c r="AF119" s="254"/>
      <c r="AG119" s="254">
        <v>0.5</v>
      </c>
      <c r="AH119" s="235"/>
      <c r="AI119" s="235"/>
      <c r="AJ119" s="235"/>
      <c r="AK119" s="235"/>
      <c r="AL119" s="235"/>
      <c r="AM119" s="235"/>
      <c r="AN119" s="235"/>
      <c r="AO119" s="237"/>
      <c r="AP119" s="233"/>
      <c r="AQ119" s="233"/>
      <c r="AR119" s="233"/>
      <c r="AS119" s="233"/>
      <c r="AT119" s="233"/>
      <c r="AU119" s="233"/>
      <c r="AV119" s="233"/>
      <c r="AW119" s="238"/>
      <c r="AX119" s="238"/>
      <c r="AY119" s="238"/>
    </row>
    <row r="120" spans="1:51" s="239" customFormat="1" ht="25.5">
      <c r="A120" s="233"/>
      <c r="B120" s="240"/>
      <c r="C120" s="233"/>
      <c r="D120" s="233"/>
      <c r="E120" s="233"/>
      <c r="F120" s="233"/>
      <c r="G120" s="233"/>
      <c r="H120" s="233">
        <v>52</v>
      </c>
      <c r="I120" s="233" t="s">
        <v>265</v>
      </c>
      <c r="J120" s="233"/>
      <c r="K120" s="233"/>
      <c r="L120" s="233"/>
      <c r="M120" s="233"/>
      <c r="N120" s="233"/>
      <c r="O120" s="233"/>
      <c r="P120" s="233"/>
      <c r="Q120" s="233"/>
      <c r="R120" s="233"/>
      <c r="S120" s="233"/>
      <c r="T120" s="233"/>
      <c r="U120" s="237">
        <v>47</v>
      </c>
      <c r="V120" s="241" t="s">
        <v>529</v>
      </c>
      <c r="W120" s="245" t="s">
        <v>426</v>
      </c>
      <c r="X120" s="241" t="s">
        <v>425</v>
      </c>
      <c r="Y120" s="254"/>
      <c r="Z120" s="254">
        <v>0.3</v>
      </c>
      <c r="AA120" s="254"/>
      <c r="AB120" s="254"/>
      <c r="AC120" s="259">
        <v>-0.1</v>
      </c>
      <c r="AD120" s="254"/>
      <c r="AE120" s="254"/>
      <c r="AF120" s="254"/>
      <c r="AG120" s="254"/>
      <c r="AH120" s="256"/>
      <c r="AI120" s="256"/>
      <c r="AJ120" s="256"/>
      <c r="AK120" s="256"/>
      <c r="AL120" s="256"/>
      <c r="AM120" s="256"/>
      <c r="AN120" s="256"/>
      <c r="AO120" s="237"/>
      <c r="AP120" s="233"/>
      <c r="AQ120" s="233"/>
      <c r="AR120" s="233"/>
      <c r="AS120" s="233"/>
      <c r="AT120" s="233"/>
      <c r="AU120" s="233"/>
      <c r="AV120" s="233"/>
      <c r="AW120" s="238"/>
      <c r="AX120" s="238"/>
      <c r="AY120" s="238"/>
    </row>
    <row r="121" spans="1:51" s="239" customFormat="1" ht="12.75">
      <c r="A121" s="233"/>
      <c r="B121" s="240"/>
      <c r="C121" s="233"/>
      <c r="D121" s="233"/>
      <c r="E121" s="233"/>
      <c r="F121" s="233"/>
      <c r="G121" s="233"/>
      <c r="H121" s="233">
        <v>53</v>
      </c>
      <c r="I121" s="233" t="s">
        <v>216</v>
      </c>
      <c r="J121" s="233"/>
      <c r="K121" s="233"/>
      <c r="L121" s="233"/>
      <c r="M121" s="233"/>
      <c r="N121" s="233"/>
      <c r="O121" s="233"/>
      <c r="P121" s="233"/>
      <c r="Q121" s="233"/>
      <c r="R121" s="233"/>
      <c r="S121" s="233"/>
      <c r="T121" s="233"/>
      <c r="U121" s="237">
        <v>48</v>
      </c>
      <c r="V121" s="241" t="s">
        <v>526</v>
      </c>
      <c r="W121" s="245" t="s">
        <v>421</v>
      </c>
      <c r="X121" s="241" t="s">
        <v>142</v>
      </c>
      <c r="Y121" s="254"/>
      <c r="Z121" s="254"/>
      <c r="AA121" s="254"/>
      <c r="AB121" s="254"/>
      <c r="AC121" s="254"/>
      <c r="AD121" s="254"/>
      <c r="AE121" s="254"/>
      <c r="AF121" s="254"/>
      <c r="AG121" s="254"/>
      <c r="AH121" s="256">
        <v>0.3</v>
      </c>
      <c r="AI121" s="256">
        <v>0.3</v>
      </c>
      <c r="AJ121" s="256">
        <v>0</v>
      </c>
      <c r="AK121" s="256">
        <v>0.3</v>
      </c>
      <c r="AL121" s="256">
        <v>0.3</v>
      </c>
      <c r="AM121" s="256">
        <v>0</v>
      </c>
      <c r="AN121" s="256"/>
      <c r="AO121" s="237"/>
      <c r="AP121" s="233"/>
      <c r="AQ121" s="233"/>
      <c r="AR121" s="233"/>
      <c r="AS121" s="233"/>
      <c r="AT121" s="233"/>
      <c r="AU121" s="233"/>
      <c r="AV121" s="233"/>
      <c r="AW121" s="238"/>
      <c r="AX121" s="238"/>
      <c r="AY121" s="238"/>
    </row>
    <row r="122" spans="1:51" s="239" customFormat="1" ht="12.75">
      <c r="A122" s="233"/>
      <c r="B122" s="240"/>
      <c r="C122" s="233"/>
      <c r="D122" s="233"/>
      <c r="E122" s="233"/>
      <c r="F122" s="233"/>
      <c r="G122" s="233"/>
      <c r="H122" s="233">
        <v>54</v>
      </c>
      <c r="I122" s="233" t="s">
        <v>270</v>
      </c>
      <c r="J122" s="233"/>
      <c r="K122" s="233"/>
      <c r="L122" s="233"/>
      <c r="M122" s="233"/>
      <c r="N122" s="233"/>
      <c r="O122" s="233"/>
      <c r="P122" s="233"/>
      <c r="Q122" s="233"/>
      <c r="R122" s="233"/>
      <c r="S122" s="233"/>
      <c r="T122" s="233"/>
      <c r="U122" s="237">
        <v>49</v>
      </c>
      <c r="V122" s="241" t="s">
        <v>527</v>
      </c>
      <c r="W122" s="245" t="s">
        <v>422</v>
      </c>
      <c r="X122" s="241" t="s">
        <v>144</v>
      </c>
      <c r="Y122" s="254"/>
      <c r="Z122" s="254"/>
      <c r="AA122" s="254"/>
      <c r="AB122" s="254"/>
      <c r="AC122" s="254"/>
      <c r="AD122" s="254"/>
      <c r="AE122" s="254"/>
      <c r="AF122" s="254"/>
      <c r="AG122" s="254"/>
      <c r="AH122" s="256">
        <v>0.3</v>
      </c>
      <c r="AI122" s="256">
        <v>0.3</v>
      </c>
      <c r="AJ122" s="256"/>
      <c r="AK122" s="256">
        <v>0.3</v>
      </c>
      <c r="AL122" s="256">
        <v>0.3</v>
      </c>
      <c r="AM122" s="256"/>
      <c r="AN122" s="256"/>
      <c r="AO122" s="237"/>
      <c r="AP122" s="233"/>
      <c r="AQ122" s="233"/>
      <c r="AR122" s="233"/>
      <c r="AS122" s="233"/>
      <c r="AT122" s="233"/>
      <c r="AU122" s="233"/>
      <c r="AV122" s="233"/>
      <c r="AW122" s="238"/>
      <c r="AX122" s="238"/>
      <c r="AY122" s="238"/>
    </row>
    <row r="123" spans="1:51" s="239" customFormat="1" ht="25.5">
      <c r="A123" s="233"/>
      <c r="B123" s="240"/>
      <c r="C123" s="233"/>
      <c r="D123" s="233"/>
      <c r="E123" s="233"/>
      <c r="F123" s="233"/>
      <c r="G123" s="233"/>
      <c r="H123" s="233">
        <v>55</v>
      </c>
      <c r="I123" s="233" t="s">
        <v>240</v>
      </c>
      <c r="J123" s="233"/>
      <c r="K123" s="233"/>
      <c r="L123" s="233"/>
      <c r="M123" s="233"/>
      <c r="N123" s="233"/>
      <c r="O123" s="233"/>
      <c r="P123" s="233"/>
      <c r="Q123" s="233"/>
      <c r="R123" s="233"/>
      <c r="S123" s="233"/>
      <c r="T123" s="233"/>
      <c r="U123" s="237">
        <v>50</v>
      </c>
      <c r="V123" s="241" t="s">
        <v>531</v>
      </c>
      <c r="W123" s="245" t="s">
        <v>429</v>
      </c>
      <c r="X123" s="241" t="s">
        <v>153</v>
      </c>
      <c r="Y123" s="254"/>
      <c r="Z123" s="254"/>
      <c r="AA123" s="254"/>
      <c r="AB123" s="254"/>
      <c r="AC123" s="254"/>
      <c r="AD123" s="254"/>
      <c r="AE123" s="254"/>
      <c r="AF123" s="254"/>
      <c r="AG123" s="254"/>
      <c r="AH123" s="256"/>
      <c r="AI123" s="256"/>
      <c r="AJ123" s="256"/>
      <c r="AK123" s="256"/>
      <c r="AL123" s="256"/>
      <c r="AM123" s="256"/>
      <c r="AN123" s="256">
        <v>0.5</v>
      </c>
      <c r="AO123" s="237"/>
      <c r="AP123" s="233"/>
      <c r="AQ123" s="233"/>
      <c r="AR123" s="233"/>
      <c r="AS123" s="233"/>
      <c r="AT123" s="233"/>
      <c r="AU123" s="233"/>
      <c r="AV123" s="233"/>
      <c r="AW123" s="238"/>
      <c r="AX123" s="238"/>
      <c r="AY123" s="238"/>
    </row>
    <row r="124" spans="1:51" s="239" customFormat="1" ht="25.5">
      <c r="A124" s="233"/>
      <c r="B124" s="240"/>
      <c r="C124" s="233"/>
      <c r="D124" s="233"/>
      <c r="E124" s="233"/>
      <c r="F124" s="233"/>
      <c r="G124" s="233"/>
      <c r="H124" s="233">
        <v>56</v>
      </c>
      <c r="I124" s="233" t="s">
        <v>242</v>
      </c>
      <c r="J124" s="233"/>
      <c r="K124" s="233"/>
      <c r="L124" s="233"/>
      <c r="M124" s="233"/>
      <c r="N124" s="233"/>
      <c r="O124" s="233"/>
      <c r="P124" s="233"/>
      <c r="Q124" s="233"/>
      <c r="R124" s="233"/>
      <c r="S124" s="233"/>
      <c r="T124" s="233"/>
      <c r="U124" s="237">
        <v>51</v>
      </c>
      <c r="V124" s="241" t="s">
        <v>534</v>
      </c>
      <c r="W124" s="245" t="s">
        <v>434</v>
      </c>
      <c r="X124" s="241" t="s">
        <v>169</v>
      </c>
      <c r="Y124" s="254"/>
      <c r="Z124" s="254"/>
      <c r="AA124" s="254"/>
      <c r="AB124" s="254"/>
      <c r="AC124" s="254"/>
      <c r="AD124" s="254"/>
      <c r="AE124" s="254"/>
      <c r="AF124" s="254"/>
      <c r="AG124" s="254"/>
      <c r="AH124" s="235"/>
      <c r="AI124" s="235" t="s">
        <v>170</v>
      </c>
      <c r="AJ124" s="235"/>
      <c r="AK124" s="235"/>
      <c r="AL124" s="235" t="s">
        <v>170</v>
      </c>
      <c r="AM124" s="235"/>
      <c r="AN124" s="235"/>
      <c r="AO124" s="237"/>
      <c r="AP124" s="233"/>
      <c r="AQ124" s="233"/>
      <c r="AR124" s="233"/>
      <c r="AS124" s="233"/>
      <c r="AT124" s="233"/>
      <c r="AU124" s="233"/>
      <c r="AV124" s="233"/>
      <c r="AW124" s="238"/>
      <c r="AX124" s="238"/>
      <c r="AY124" s="238"/>
    </row>
    <row r="125" spans="1:51" s="239" customFormat="1" ht="25.5">
      <c r="A125" s="233"/>
      <c r="B125" s="240"/>
      <c r="C125" s="233"/>
      <c r="D125" s="233"/>
      <c r="E125" s="233"/>
      <c r="F125" s="233"/>
      <c r="G125" s="233"/>
      <c r="H125" s="233">
        <v>57</v>
      </c>
      <c r="I125" s="233" t="s">
        <v>217</v>
      </c>
      <c r="J125" s="233"/>
      <c r="K125" s="233"/>
      <c r="L125" s="233"/>
      <c r="M125" s="233"/>
      <c r="N125" s="233"/>
      <c r="O125" s="233"/>
      <c r="P125" s="233"/>
      <c r="Q125" s="233"/>
      <c r="R125" s="233"/>
      <c r="S125" s="233"/>
      <c r="T125" s="233"/>
      <c r="U125" s="237">
        <v>52</v>
      </c>
      <c r="V125" s="241" t="s">
        <v>518</v>
      </c>
      <c r="W125" s="245" t="s">
        <v>408</v>
      </c>
      <c r="X125" s="241" t="s">
        <v>124</v>
      </c>
      <c r="Y125" s="254"/>
      <c r="Z125" s="254"/>
      <c r="AA125" s="254"/>
      <c r="AB125" s="254"/>
      <c r="AC125" s="254"/>
      <c r="AD125" s="254"/>
      <c r="AE125" s="254">
        <v>0.3</v>
      </c>
      <c r="AF125" s="254"/>
      <c r="AG125" s="254"/>
      <c r="AH125" s="235"/>
      <c r="AI125" s="235"/>
      <c r="AJ125" s="235"/>
      <c r="AK125" s="235"/>
      <c r="AL125" s="235"/>
      <c r="AM125" s="235"/>
      <c r="AN125" s="235"/>
      <c r="AO125" s="237"/>
      <c r="AP125" s="233"/>
      <c r="AQ125" s="233"/>
      <c r="AR125" s="233"/>
      <c r="AS125" s="233"/>
      <c r="AT125" s="233"/>
      <c r="AU125" s="233"/>
      <c r="AV125" s="233"/>
      <c r="AW125" s="238"/>
      <c r="AX125" s="238"/>
      <c r="AY125" s="238"/>
    </row>
    <row r="126" spans="1:51" s="239" customFormat="1" ht="25.5">
      <c r="A126" s="233"/>
      <c r="B126" s="240"/>
      <c r="C126" s="233"/>
      <c r="D126" s="233"/>
      <c r="E126" s="233"/>
      <c r="F126" s="233"/>
      <c r="G126" s="233"/>
      <c r="H126" s="233">
        <v>58</v>
      </c>
      <c r="I126" s="233" t="s">
        <v>275</v>
      </c>
      <c r="J126" s="233"/>
      <c r="K126" s="233"/>
      <c r="L126" s="233"/>
      <c r="M126" s="233"/>
      <c r="N126" s="233"/>
      <c r="O126" s="233"/>
      <c r="P126" s="233"/>
      <c r="Q126" s="233"/>
      <c r="R126" s="233"/>
      <c r="S126" s="233"/>
      <c r="T126" s="233"/>
      <c r="U126" s="237">
        <v>53</v>
      </c>
      <c r="V126" s="241" t="s">
        <v>520</v>
      </c>
      <c r="W126" s="245" t="s">
        <v>411</v>
      </c>
      <c r="X126" s="241" t="s">
        <v>410</v>
      </c>
      <c r="Y126" s="254"/>
      <c r="Z126" s="254"/>
      <c r="AA126" s="254">
        <v>0.3</v>
      </c>
      <c r="AB126" s="254">
        <v>0.4</v>
      </c>
      <c r="AC126" s="254"/>
      <c r="AD126" s="254"/>
      <c r="AE126" s="254"/>
      <c r="AF126" s="254"/>
      <c r="AG126" s="254"/>
      <c r="AH126" s="235"/>
      <c r="AI126" s="235"/>
      <c r="AJ126" s="235"/>
      <c r="AK126" s="235"/>
      <c r="AL126" s="235"/>
      <c r="AM126" s="235"/>
      <c r="AN126" s="235"/>
      <c r="AO126" s="237"/>
      <c r="AP126" s="233"/>
      <c r="AQ126" s="233"/>
      <c r="AR126" s="233"/>
      <c r="AS126" s="233"/>
      <c r="AT126" s="233"/>
      <c r="AU126" s="233"/>
      <c r="AV126" s="233"/>
      <c r="AW126" s="238"/>
      <c r="AX126" s="238"/>
      <c r="AY126" s="238"/>
    </row>
    <row r="127" spans="1:51" s="239" customFormat="1" ht="25.5">
      <c r="A127" s="233"/>
      <c r="B127" s="240"/>
      <c r="C127" s="233"/>
      <c r="D127" s="233"/>
      <c r="E127" s="233"/>
      <c r="F127" s="233"/>
      <c r="G127" s="233"/>
      <c r="H127" s="233">
        <v>59</v>
      </c>
      <c r="I127" s="233" t="s">
        <v>247</v>
      </c>
      <c r="J127" s="233"/>
      <c r="K127" s="233"/>
      <c r="L127" s="233"/>
      <c r="M127" s="233"/>
      <c r="N127" s="233"/>
      <c r="O127" s="233"/>
      <c r="P127" s="233"/>
      <c r="Q127" s="233"/>
      <c r="R127" s="233"/>
      <c r="S127" s="233"/>
      <c r="T127" s="233"/>
      <c r="U127" s="237">
        <v>54</v>
      </c>
      <c r="V127" s="241" t="s">
        <v>536</v>
      </c>
      <c r="W127" s="257"/>
      <c r="X127" s="241" t="s">
        <v>482</v>
      </c>
      <c r="Y127" s="235"/>
      <c r="Z127" s="256">
        <v>0.95</v>
      </c>
      <c r="AA127" s="235"/>
      <c r="AB127" s="235"/>
      <c r="AC127" s="235"/>
      <c r="AD127" s="235"/>
      <c r="AE127" s="235"/>
      <c r="AF127" s="235"/>
      <c r="AG127" s="235"/>
      <c r="AH127" s="235"/>
      <c r="AI127" s="235"/>
      <c r="AJ127" s="235"/>
      <c r="AK127" s="235"/>
      <c r="AL127" s="235"/>
      <c r="AM127" s="235"/>
      <c r="AN127" s="235"/>
      <c r="AO127" s="235"/>
      <c r="AP127" s="243"/>
      <c r="AQ127" s="233"/>
      <c r="AR127" s="233"/>
      <c r="AS127" s="233"/>
      <c r="AT127" s="233"/>
      <c r="AU127" s="233"/>
      <c r="AV127" s="233"/>
      <c r="AW127" s="238"/>
      <c r="AX127" s="238"/>
      <c r="AY127" s="238"/>
    </row>
    <row r="128" spans="1:51" s="239" customFormat="1" ht="25.5">
      <c r="A128" s="233"/>
      <c r="B128" s="240"/>
      <c r="C128" s="233"/>
      <c r="D128" s="233"/>
      <c r="E128" s="233"/>
      <c r="F128" s="233"/>
      <c r="G128" s="233"/>
      <c r="H128" s="233">
        <v>60</v>
      </c>
      <c r="I128" s="233" t="s">
        <v>248</v>
      </c>
      <c r="J128" s="233"/>
      <c r="K128" s="233"/>
      <c r="L128" s="233"/>
      <c r="M128" s="233"/>
      <c r="N128" s="233"/>
      <c r="O128" s="233"/>
      <c r="P128" s="233"/>
      <c r="Q128" s="233"/>
      <c r="R128" s="233"/>
      <c r="S128" s="233"/>
      <c r="T128" s="233"/>
      <c r="U128" s="237">
        <v>55</v>
      </c>
      <c r="V128" s="241" t="s">
        <v>631</v>
      </c>
      <c r="W128" s="257"/>
      <c r="X128" s="241" t="s">
        <v>632</v>
      </c>
      <c r="Y128" s="235"/>
      <c r="Z128" s="256"/>
      <c r="AA128" s="235"/>
      <c r="AB128" s="256"/>
      <c r="AC128" s="256"/>
      <c r="AD128" s="235"/>
      <c r="AE128" s="235"/>
      <c r="AF128" s="235"/>
      <c r="AG128" s="235"/>
      <c r="AH128" s="256">
        <v>0.85</v>
      </c>
      <c r="AI128" s="256">
        <v>0.9</v>
      </c>
      <c r="AJ128" s="256"/>
      <c r="AK128" s="256">
        <v>0.85</v>
      </c>
      <c r="AL128" s="256">
        <v>0.9</v>
      </c>
      <c r="AM128" s="256"/>
      <c r="AN128" s="235"/>
      <c r="AO128" s="235"/>
      <c r="AP128" s="243"/>
      <c r="AQ128" s="233"/>
      <c r="AR128" s="233"/>
      <c r="AS128" s="233"/>
      <c r="AT128" s="233"/>
      <c r="AU128" s="233"/>
      <c r="AV128" s="233"/>
      <c r="AW128" s="238"/>
      <c r="AX128" s="238"/>
      <c r="AY128" s="238"/>
    </row>
    <row r="129" spans="1:51" s="239" customFormat="1" ht="38.25">
      <c r="A129" s="233"/>
      <c r="B129" s="240"/>
      <c r="C129" s="233"/>
      <c r="D129" s="233"/>
      <c r="E129" s="233"/>
      <c r="F129" s="233"/>
      <c r="G129" s="233"/>
      <c r="H129" s="233">
        <v>61</v>
      </c>
      <c r="I129" s="233" t="s">
        <v>218</v>
      </c>
      <c r="J129" s="233"/>
      <c r="K129" s="233"/>
      <c r="L129" s="233"/>
      <c r="M129" s="233"/>
      <c r="N129" s="233"/>
      <c r="O129" s="233"/>
      <c r="P129" s="233"/>
      <c r="Q129" s="233"/>
      <c r="R129" s="233"/>
      <c r="S129" s="233"/>
      <c r="T129" s="233"/>
      <c r="U129" s="237">
        <v>56</v>
      </c>
      <c r="V129" s="241" t="s">
        <v>629</v>
      </c>
      <c r="W129" s="257"/>
      <c r="X129" s="241" t="s">
        <v>629</v>
      </c>
      <c r="Y129" s="256"/>
      <c r="Z129" s="256">
        <v>0.5</v>
      </c>
      <c r="AA129" s="235"/>
      <c r="AB129" s="256"/>
      <c r="AC129" s="256"/>
      <c r="AD129" s="235"/>
      <c r="AE129" s="235"/>
      <c r="AF129" s="235"/>
      <c r="AG129" s="235"/>
      <c r="AH129" s="256"/>
      <c r="AI129" s="256"/>
      <c r="AJ129" s="256"/>
      <c r="AK129" s="256"/>
      <c r="AL129" s="256"/>
      <c r="AM129" s="256"/>
      <c r="AN129" s="235"/>
      <c r="AO129" s="235"/>
      <c r="AP129" s="243"/>
      <c r="AQ129" s="233"/>
      <c r="AR129" s="233"/>
      <c r="AS129" s="233"/>
      <c r="AT129" s="233"/>
      <c r="AU129" s="233"/>
      <c r="AV129" s="233"/>
      <c r="AW129" s="238"/>
      <c r="AX129" s="238"/>
      <c r="AY129" s="238"/>
    </row>
    <row r="130" spans="1:51" s="239" customFormat="1" ht="51">
      <c r="A130" s="233"/>
      <c r="B130" s="240"/>
      <c r="C130" s="233"/>
      <c r="D130" s="233"/>
      <c r="E130" s="233"/>
      <c r="F130" s="233"/>
      <c r="G130" s="233"/>
      <c r="H130" s="233">
        <v>62</v>
      </c>
      <c r="I130" s="233" t="s">
        <v>262</v>
      </c>
      <c r="J130" s="233"/>
      <c r="K130" s="233"/>
      <c r="L130" s="233"/>
      <c r="M130" s="233"/>
      <c r="N130" s="233"/>
      <c r="O130" s="233"/>
      <c r="P130" s="233"/>
      <c r="Q130" s="233"/>
      <c r="R130" s="233"/>
      <c r="S130" s="233"/>
      <c r="T130" s="233"/>
      <c r="U130" s="237">
        <v>57</v>
      </c>
      <c r="V130" s="241" t="s">
        <v>556</v>
      </c>
      <c r="W130" s="245"/>
      <c r="X130" s="241" t="s">
        <v>480</v>
      </c>
      <c r="Y130" s="254"/>
      <c r="Z130" s="254">
        <v>0.25</v>
      </c>
      <c r="AA130" s="254"/>
      <c r="AB130" s="254">
        <v>0.25</v>
      </c>
      <c r="AC130" s="254">
        <v>0.25</v>
      </c>
      <c r="AD130" s="254"/>
      <c r="AE130" s="254"/>
      <c r="AF130" s="254"/>
      <c r="AG130" s="254"/>
      <c r="AH130" s="235">
        <v>0.25</v>
      </c>
      <c r="AI130" s="235">
        <v>0.25</v>
      </c>
      <c r="AJ130" s="235"/>
      <c r="AK130" s="235">
        <v>0.25</v>
      </c>
      <c r="AL130" s="235">
        <v>0.25</v>
      </c>
      <c r="AM130" s="235">
        <v>0.25</v>
      </c>
      <c r="AN130" s="235"/>
      <c r="AO130" s="237"/>
      <c r="AP130" s="243"/>
      <c r="AQ130" s="233"/>
      <c r="AR130" s="233"/>
      <c r="AS130" s="233"/>
      <c r="AT130" s="233"/>
      <c r="AU130" s="233"/>
      <c r="AV130" s="233"/>
      <c r="AW130" s="238"/>
      <c r="AX130" s="238"/>
      <c r="AY130" s="238"/>
    </row>
    <row r="131" spans="1:51" s="239" customFormat="1" ht="51">
      <c r="A131" s="233"/>
      <c r="B131" s="240"/>
      <c r="C131" s="233"/>
      <c r="D131" s="233"/>
      <c r="E131" s="233"/>
      <c r="F131" s="233"/>
      <c r="G131" s="233"/>
      <c r="H131" s="233">
        <v>63</v>
      </c>
      <c r="I131" s="233" t="s">
        <v>278</v>
      </c>
      <c r="J131" s="233"/>
      <c r="K131" s="233"/>
      <c r="L131" s="233"/>
      <c r="M131" s="233"/>
      <c r="N131" s="233"/>
      <c r="O131" s="233"/>
      <c r="P131" s="233"/>
      <c r="Q131" s="233"/>
      <c r="R131" s="233"/>
      <c r="S131" s="233"/>
      <c r="T131" s="233"/>
      <c r="U131" s="237">
        <v>58</v>
      </c>
      <c r="V131" s="241" t="s">
        <v>542</v>
      </c>
      <c r="W131" s="245"/>
      <c r="X131" s="241" t="s">
        <v>480</v>
      </c>
      <c r="Y131" s="254"/>
      <c r="Z131" s="254">
        <v>0.2</v>
      </c>
      <c r="AA131" s="254"/>
      <c r="AB131" s="254">
        <v>0.25</v>
      </c>
      <c r="AC131" s="254">
        <v>0.2</v>
      </c>
      <c r="AD131" s="254"/>
      <c r="AE131" s="254"/>
      <c r="AF131" s="254"/>
      <c r="AG131" s="254"/>
      <c r="AH131" s="256">
        <v>0.25</v>
      </c>
      <c r="AI131" s="256">
        <v>0.25</v>
      </c>
      <c r="AJ131" s="256"/>
      <c r="AK131" s="256">
        <v>0.25</v>
      </c>
      <c r="AL131" s="256">
        <v>0.25</v>
      </c>
      <c r="AM131" s="256">
        <v>0.25</v>
      </c>
      <c r="AN131" s="256"/>
      <c r="AO131" s="237"/>
      <c r="AP131" s="243"/>
      <c r="AQ131" s="233"/>
      <c r="AR131" s="233"/>
      <c r="AS131" s="233"/>
      <c r="AT131" s="233"/>
      <c r="AU131" s="233"/>
      <c r="AV131" s="233"/>
      <c r="AW131" s="238"/>
      <c r="AX131" s="238"/>
      <c r="AY131" s="238"/>
    </row>
    <row r="132" spans="1:51" s="239" customFormat="1" ht="25.5">
      <c r="A132" s="233"/>
      <c r="B132" s="240"/>
      <c r="C132" s="233"/>
      <c r="D132" s="233"/>
      <c r="E132" s="233"/>
      <c r="F132" s="233"/>
      <c r="G132" s="233"/>
      <c r="H132" s="233">
        <v>64</v>
      </c>
      <c r="I132" s="233" t="s">
        <v>251</v>
      </c>
      <c r="J132" s="233"/>
      <c r="K132" s="233"/>
      <c r="L132" s="233"/>
      <c r="M132" s="233"/>
      <c r="N132" s="233"/>
      <c r="O132" s="233"/>
      <c r="P132" s="233"/>
      <c r="Q132" s="233"/>
      <c r="R132" s="233"/>
      <c r="S132" s="233"/>
      <c r="T132" s="233"/>
      <c r="U132" s="237">
        <v>59</v>
      </c>
      <c r="V132" s="241" t="s">
        <v>512</v>
      </c>
      <c r="W132" s="245" t="s">
        <v>402</v>
      </c>
      <c r="X132" s="241" t="s">
        <v>112</v>
      </c>
      <c r="Y132" s="254"/>
      <c r="Z132" s="254">
        <v>0.9</v>
      </c>
      <c r="AA132" s="254"/>
      <c r="AB132" s="254"/>
      <c r="AC132" s="254"/>
      <c r="AD132" s="254"/>
      <c r="AE132" s="254">
        <v>0.5</v>
      </c>
      <c r="AF132" s="254"/>
      <c r="AG132" s="254"/>
      <c r="AH132" s="235"/>
      <c r="AI132" s="235"/>
      <c r="AJ132" s="235"/>
      <c r="AK132" s="235"/>
      <c r="AL132" s="235"/>
      <c r="AM132" s="235"/>
      <c r="AN132" s="235"/>
      <c r="AO132" s="237"/>
      <c r="AP132" s="243"/>
      <c r="AQ132" s="233"/>
      <c r="AR132" s="233"/>
      <c r="AS132" s="233"/>
      <c r="AT132" s="233"/>
      <c r="AU132" s="233"/>
      <c r="AV132" s="233"/>
      <c r="AW132" s="238"/>
      <c r="AX132" s="238"/>
      <c r="AY132" s="238"/>
    </row>
    <row r="133" spans="1:51" s="239" customFormat="1" ht="38.25">
      <c r="A133" s="233"/>
      <c r="B133" s="240"/>
      <c r="C133" s="233"/>
      <c r="D133" s="233"/>
      <c r="E133" s="233"/>
      <c r="F133" s="233"/>
      <c r="G133" s="233"/>
      <c r="H133" s="233">
        <v>65</v>
      </c>
      <c r="I133" s="233" t="s">
        <v>252</v>
      </c>
      <c r="J133" s="233"/>
      <c r="K133" s="233"/>
      <c r="L133" s="233"/>
      <c r="M133" s="233"/>
      <c r="N133" s="233"/>
      <c r="O133" s="233"/>
      <c r="P133" s="233"/>
      <c r="Q133" s="233"/>
      <c r="R133" s="233"/>
      <c r="S133" s="233"/>
      <c r="T133" s="233"/>
      <c r="U133" s="237">
        <v>60</v>
      </c>
      <c r="V133" s="241" t="s">
        <v>625</v>
      </c>
      <c r="W133" s="245" t="s">
        <v>417</v>
      </c>
      <c r="X133" s="241" t="s">
        <v>625</v>
      </c>
      <c r="Y133" s="254"/>
      <c r="Z133" s="254"/>
      <c r="AA133" s="254"/>
      <c r="AB133" s="254">
        <v>0.1</v>
      </c>
      <c r="AC133" s="254"/>
      <c r="AD133" s="254"/>
      <c r="AE133" s="254"/>
      <c r="AF133" s="254"/>
      <c r="AG133" s="254"/>
      <c r="AH133" s="256">
        <v>0.1</v>
      </c>
      <c r="AI133" s="256">
        <v>0.1</v>
      </c>
      <c r="AJ133" s="256">
        <v>0.1</v>
      </c>
      <c r="AK133" s="256">
        <v>0.1</v>
      </c>
      <c r="AL133" s="256"/>
      <c r="AM133" s="256">
        <v>0.1</v>
      </c>
      <c r="AN133" s="235"/>
      <c r="AO133" s="237"/>
      <c r="AP133" s="243"/>
      <c r="AQ133" s="233"/>
      <c r="AR133" s="233"/>
      <c r="AS133" s="233"/>
      <c r="AT133" s="233"/>
      <c r="AU133" s="233"/>
      <c r="AV133" s="233"/>
      <c r="AW133" s="238"/>
      <c r="AX133" s="238"/>
      <c r="AY133" s="238"/>
    </row>
    <row r="134" spans="1:51" s="239" customFormat="1" ht="38.25">
      <c r="A134" s="233"/>
      <c r="B134" s="240"/>
      <c r="C134" s="233"/>
      <c r="D134" s="233"/>
      <c r="E134" s="233"/>
      <c r="F134" s="233"/>
      <c r="G134" s="233"/>
      <c r="H134" s="233">
        <v>66</v>
      </c>
      <c r="I134" s="233" t="s">
        <v>256</v>
      </c>
      <c r="J134" s="233"/>
      <c r="K134" s="233"/>
      <c r="L134" s="233"/>
      <c r="M134" s="233"/>
      <c r="N134" s="233"/>
      <c r="O134" s="233"/>
      <c r="P134" s="233"/>
      <c r="Q134" s="233"/>
      <c r="R134" s="233"/>
      <c r="S134" s="233"/>
      <c r="T134" s="233"/>
      <c r="U134" s="237">
        <v>61</v>
      </c>
      <c r="V134" s="241" t="s">
        <v>521</v>
      </c>
      <c r="W134" s="245" t="s">
        <v>412</v>
      </c>
      <c r="X134" s="241" t="s">
        <v>130</v>
      </c>
      <c r="Y134" s="254"/>
      <c r="Z134" s="254"/>
      <c r="AA134" s="254">
        <v>0.2</v>
      </c>
      <c r="AB134" s="254">
        <v>0.3</v>
      </c>
      <c r="AC134" s="254"/>
      <c r="AD134" s="254"/>
      <c r="AE134" s="254"/>
      <c r="AF134" s="254"/>
      <c r="AG134" s="254"/>
      <c r="AH134" s="235"/>
      <c r="AI134" s="235"/>
      <c r="AJ134" s="235"/>
      <c r="AK134" s="235"/>
      <c r="AL134" s="235"/>
      <c r="AM134" s="235"/>
      <c r="AN134" s="235"/>
      <c r="AO134" s="237"/>
      <c r="AP134" s="243"/>
      <c r="AQ134" s="233"/>
      <c r="AR134" s="233"/>
      <c r="AS134" s="233"/>
      <c r="AT134" s="233"/>
      <c r="AU134" s="233"/>
      <c r="AV134" s="233"/>
      <c r="AW134" s="238"/>
      <c r="AX134" s="238"/>
      <c r="AY134" s="238"/>
    </row>
    <row r="135" spans="1:51" s="239" customFormat="1" ht="25.5">
      <c r="A135" s="233"/>
      <c r="B135" s="240"/>
      <c r="C135" s="233"/>
      <c r="D135" s="233"/>
      <c r="E135" s="233"/>
      <c r="F135" s="233"/>
      <c r="G135" s="233"/>
      <c r="H135" s="233">
        <v>67</v>
      </c>
      <c r="I135" s="233" t="s">
        <v>258</v>
      </c>
      <c r="J135" s="233"/>
      <c r="K135" s="233"/>
      <c r="L135" s="233"/>
      <c r="M135" s="233"/>
      <c r="N135" s="233"/>
      <c r="O135" s="233"/>
      <c r="P135" s="233"/>
      <c r="Q135" s="233"/>
      <c r="R135" s="233"/>
      <c r="S135" s="233"/>
      <c r="T135" s="233"/>
      <c r="U135" s="237">
        <v>62</v>
      </c>
      <c r="V135" s="241" t="s">
        <v>517</v>
      </c>
      <c r="W135" s="245" t="s">
        <v>407</v>
      </c>
      <c r="X135" s="241" t="s">
        <v>122</v>
      </c>
      <c r="Y135" s="254"/>
      <c r="Z135" s="254"/>
      <c r="AA135" s="254"/>
      <c r="AB135" s="254"/>
      <c r="AC135" s="254"/>
      <c r="AD135" s="254"/>
      <c r="AE135" s="254">
        <v>0.6</v>
      </c>
      <c r="AF135" s="254"/>
      <c r="AG135" s="254"/>
      <c r="AH135" s="235"/>
      <c r="AI135" s="235"/>
      <c r="AJ135" s="235"/>
      <c r="AK135" s="235"/>
      <c r="AL135" s="235"/>
      <c r="AM135" s="235"/>
      <c r="AN135" s="235"/>
      <c r="AO135" s="237"/>
      <c r="AP135" s="233"/>
      <c r="AQ135" s="233"/>
      <c r="AR135" s="233"/>
      <c r="AS135" s="233"/>
      <c r="AT135" s="233"/>
      <c r="AU135" s="233"/>
      <c r="AV135" s="233"/>
      <c r="AW135" s="238"/>
      <c r="AX135" s="238"/>
      <c r="AY135" s="238"/>
    </row>
    <row r="136" spans="1:51" s="239" customFormat="1" ht="25.5">
      <c r="A136" s="233"/>
      <c r="B136" s="240"/>
      <c r="C136" s="233"/>
      <c r="D136" s="233"/>
      <c r="E136" s="233"/>
      <c r="F136" s="233"/>
      <c r="G136" s="233"/>
      <c r="H136" s="233">
        <v>68</v>
      </c>
      <c r="I136" s="233" t="s">
        <v>279</v>
      </c>
      <c r="J136" s="233"/>
      <c r="K136" s="233"/>
      <c r="L136" s="233"/>
      <c r="M136" s="233"/>
      <c r="N136" s="233"/>
      <c r="O136" s="233"/>
      <c r="P136" s="233"/>
      <c r="Q136" s="233"/>
      <c r="R136" s="233"/>
      <c r="S136" s="233"/>
      <c r="T136" s="233"/>
      <c r="U136" s="237">
        <v>63</v>
      </c>
      <c r="V136" s="241" t="s">
        <v>514</v>
      </c>
      <c r="W136" s="245" t="s">
        <v>404</v>
      </c>
      <c r="X136" s="241" t="s">
        <v>116</v>
      </c>
      <c r="Y136" s="254"/>
      <c r="Z136" s="254"/>
      <c r="AA136" s="254"/>
      <c r="AB136" s="254"/>
      <c r="AC136" s="254"/>
      <c r="AD136" s="254"/>
      <c r="AE136" s="254">
        <v>0.4</v>
      </c>
      <c r="AF136" s="254"/>
      <c r="AG136" s="254"/>
      <c r="AH136" s="235"/>
      <c r="AI136" s="235"/>
      <c r="AJ136" s="235"/>
      <c r="AK136" s="235"/>
      <c r="AL136" s="235"/>
      <c r="AM136" s="235"/>
      <c r="AN136" s="235"/>
      <c r="AO136" s="237"/>
      <c r="AP136" s="233"/>
      <c r="AQ136" s="233"/>
      <c r="AR136" s="233"/>
      <c r="AS136" s="233"/>
      <c r="AT136" s="233"/>
      <c r="AU136" s="233"/>
      <c r="AV136" s="233"/>
      <c r="AW136" s="238"/>
      <c r="AX136" s="238"/>
      <c r="AY136" s="238"/>
    </row>
    <row r="137" spans="1:51" s="239" customFormat="1" ht="25.5">
      <c r="A137" s="233"/>
      <c r="B137" s="240"/>
      <c r="C137" s="233"/>
      <c r="D137" s="233"/>
      <c r="E137" s="233"/>
      <c r="F137" s="233"/>
      <c r="G137" s="233"/>
      <c r="H137" s="233">
        <v>69</v>
      </c>
      <c r="I137" s="233" t="s">
        <v>244</v>
      </c>
      <c r="J137" s="233"/>
      <c r="K137" s="233"/>
      <c r="L137" s="233"/>
      <c r="M137" s="233"/>
      <c r="N137" s="233"/>
      <c r="O137" s="233"/>
      <c r="P137" s="233"/>
      <c r="Q137" s="233"/>
      <c r="R137" s="233"/>
      <c r="S137" s="233"/>
      <c r="T137" s="233"/>
      <c r="U137" s="237">
        <v>64</v>
      </c>
      <c r="V137" s="241" t="s">
        <v>515</v>
      </c>
      <c r="W137" s="245" t="s">
        <v>405</v>
      </c>
      <c r="X137" s="241" t="s">
        <v>118</v>
      </c>
      <c r="Y137" s="254"/>
      <c r="Z137" s="254"/>
      <c r="AA137" s="254"/>
      <c r="AB137" s="254"/>
      <c r="AC137" s="254"/>
      <c r="AD137" s="254"/>
      <c r="AE137" s="254">
        <v>0.9</v>
      </c>
      <c r="AF137" s="254"/>
      <c r="AG137" s="254"/>
      <c r="AH137" s="235"/>
      <c r="AI137" s="235"/>
      <c r="AJ137" s="235"/>
      <c r="AK137" s="235"/>
      <c r="AL137" s="235"/>
      <c r="AM137" s="235"/>
      <c r="AN137" s="235"/>
      <c r="AO137" s="237"/>
      <c r="AP137" s="233"/>
      <c r="AQ137" s="233"/>
      <c r="AR137" s="233"/>
      <c r="AS137" s="233"/>
      <c r="AT137" s="233"/>
      <c r="AU137" s="233"/>
      <c r="AV137" s="233"/>
      <c r="AW137" s="238"/>
      <c r="AX137" s="238"/>
      <c r="AY137" s="238"/>
    </row>
    <row r="138" spans="1:51" s="239" customFormat="1" ht="25.5">
      <c r="A138" s="233"/>
      <c r="B138" s="240"/>
      <c r="C138" s="233"/>
      <c r="D138" s="233"/>
      <c r="E138" s="233"/>
      <c r="F138" s="233"/>
      <c r="G138" s="233"/>
      <c r="H138" s="233">
        <v>70</v>
      </c>
      <c r="I138" s="233" t="s">
        <v>219</v>
      </c>
      <c r="J138" s="233"/>
      <c r="K138" s="233"/>
      <c r="L138" s="233"/>
      <c r="M138" s="233"/>
      <c r="N138" s="233"/>
      <c r="O138" s="233"/>
      <c r="P138" s="233"/>
      <c r="Q138" s="233"/>
      <c r="R138" s="233"/>
      <c r="S138" s="233"/>
      <c r="T138" s="233"/>
      <c r="U138" s="237">
        <v>65</v>
      </c>
      <c r="V138" s="241" t="s">
        <v>513</v>
      </c>
      <c r="W138" s="245" t="s">
        <v>403</v>
      </c>
      <c r="X138" s="241" t="s">
        <v>114</v>
      </c>
      <c r="Y138" s="254"/>
      <c r="Z138" s="254"/>
      <c r="AA138" s="254"/>
      <c r="AB138" s="254"/>
      <c r="AC138" s="254"/>
      <c r="AD138" s="254"/>
      <c r="AE138" s="254">
        <v>0.5</v>
      </c>
      <c r="AF138" s="254"/>
      <c r="AG138" s="254"/>
      <c r="AH138" s="256"/>
      <c r="AI138" s="256"/>
      <c r="AJ138" s="256"/>
      <c r="AK138" s="256"/>
      <c r="AL138" s="256"/>
      <c r="AM138" s="256"/>
      <c r="AN138" s="256"/>
      <c r="AO138" s="237"/>
      <c r="AP138" s="233"/>
      <c r="AQ138" s="233"/>
      <c r="AR138" s="233"/>
      <c r="AS138" s="233"/>
      <c r="AT138" s="233"/>
      <c r="AU138" s="233"/>
      <c r="AV138" s="233"/>
      <c r="AW138" s="238"/>
      <c r="AX138" s="238"/>
      <c r="AY138" s="238"/>
    </row>
    <row r="139" spans="1:51" s="239" customFormat="1" ht="25.5">
      <c r="A139" s="233"/>
      <c r="B139" s="240"/>
      <c r="C139" s="233"/>
      <c r="D139" s="233"/>
      <c r="E139" s="233"/>
      <c r="F139" s="233"/>
      <c r="G139" s="233"/>
      <c r="H139" s="233">
        <v>71</v>
      </c>
      <c r="I139" s="233" t="s">
        <v>220</v>
      </c>
      <c r="J139" s="233"/>
      <c r="K139" s="233"/>
      <c r="L139" s="233"/>
      <c r="M139" s="233"/>
      <c r="N139" s="233"/>
      <c r="O139" s="233"/>
      <c r="P139" s="233"/>
      <c r="Q139" s="233"/>
      <c r="R139" s="233"/>
      <c r="S139" s="233"/>
      <c r="T139" s="233"/>
      <c r="U139" s="237">
        <v>66</v>
      </c>
      <c r="V139" s="241" t="s">
        <v>516</v>
      </c>
      <c r="W139" s="245" t="s">
        <v>406</v>
      </c>
      <c r="X139" s="241" t="s">
        <v>120</v>
      </c>
      <c r="Y139" s="254"/>
      <c r="Z139" s="254"/>
      <c r="AA139" s="254"/>
      <c r="AB139" s="254"/>
      <c r="AC139" s="254"/>
      <c r="AD139" s="254"/>
      <c r="AE139" s="254">
        <v>0.7</v>
      </c>
      <c r="AF139" s="254"/>
      <c r="AG139" s="254"/>
      <c r="AH139" s="256"/>
      <c r="AI139" s="256"/>
      <c r="AJ139" s="262"/>
      <c r="AK139" s="256"/>
      <c r="AL139" s="256"/>
      <c r="AM139" s="262"/>
      <c r="AN139" s="256"/>
      <c r="AO139" s="237"/>
      <c r="AP139" s="233"/>
      <c r="AQ139" s="233"/>
      <c r="AR139" s="233"/>
      <c r="AS139" s="233"/>
      <c r="AT139" s="233"/>
      <c r="AU139" s="233"/>
      <c r="AV139" s="233"/>
      <c r="AW139" s="238"/>
      <c r="AX139" s="238"/>
      <c r="AY139" s="238"/>
    </row>
    <row r="140" spans="1:51" s="239" customFormat="1" ht="25.5">
      <c r="A140" s="233"/>
      <c r="B140" s="240"/>
      <c r="C140" s="233"/>
      <c r="D140" s="233"/>
      <c r="E140" s="233"/>
      <c r="F140" s="233"/>
      <c r="G140" s="233"/>
      <c r="H140" s="233">
        <v>72</v>
      </c>
      <c r="I140" s="233" t="s">
        <v>280</v>
      </c>
      <c r="J140" s="233"/>
      <c r="K140" s="233"/>
      <c r="L140" s="233"/>
      <c r="M140" s="233"/>
      <c r="N140" s="233"/>
      <c r="O140" s="233"/>
      <c r="P140" s="233"/>
      <c r="Q140" s="233"/>
      <c r="R140" s="233"/>
      <c r="S140" s="233"/>
      <c r="T140" s="233"/>
      <c r="U140" s="237">
        <v>67</v>
      </c>
      <c r="V140" s="241" t="s">
        <v>528</v>
      </c>
      <c r="W140" s="245" t="s">
        <v>424</v>
      </c>
      <c r="X140" s="241" t="s">
        <v>423</v>
      </c>
      <c r="Y140" s="254"/>
      <c r="Z140" s="254">
        <v>0.5</v>
      </c>
      <c r="AA140" s="254"/>
      <c r="AB140" s="254"/>
      <c r="AC140" s="254"/>
      <c r="AD140" s="254"/>
      <c r="AE140" s="254"/>
      <c r="AF140" s="254"/>
      <c r="AG140" s="254"/>
      <c r="AH140" s="262"/>
      <c r="AI140" s="256"/>
      <c r="AJ140" s="256"/>
      <c r="AK140" s="262">
        <v>0.8</v>
      </c>
      <c r="AL140" s="256">
        <v>0.8</v>
      </c>
      <c r="AM140" s="256">
        <v>0.8</v>
      </c>
      <c r="AN140" s="256"/>
      <c r="AO140" s="237"/>
      <c r="AP140" s="233"/>
      <c r="AQ140" s="233"/>
      <c r="AR140" s="233"/>
      <c r="AS140" s="233"/>
      <c r="AT140" s="233"/>
      <c r="AU140" s="233"/>
      <c r="AV140" s="233"/>
      <c r="AW140" s="238"/>
      <c r="AX140" s="238"/>
      <c r="AY140" s="238"/>
    </row>
    <row r="141" spans="1:51" s="239" customFormat="1" ht="25.5">
      <c r="A141" s="233"/>
      <c r="B141" s="240"/>
      <c r="C141" s="233"/>
      <c r="D141" s="233"/>
      <c r="E141" s="233"/>
      <c r="F141" s="233"/>
      <c r="G141" s="233"/>
      <c r="H141" s="233">
        <v>73</v>
      </c>
      <c r="I141" s="233" t="s">
        <v>241</v>
      </c>
      <c r="J141" s="233"/>
      <c r="K141" s="233"/>
      <c r="L141" s="233"/>
      <c r="M141" s="233"/>
      <c r="N141" s="233"/>
      <c r="O141" s="233"/>
      <c r="P141" s="233"/>
      <c r="Q141" s="233"/>
      <c r="R141" s="233"/>
      <c r="S141" s="233"/>
      <c r="T141" s="233"/>
      <c r="U141" s="237">
        <v>68</v>
      </c>
      <c r="V141" s="241" t="s">
        <v>523</v>
      </c>
      <c r="W141" s="245" t="s">
        <v>416</v>
      </c>
      <c r="X141" s="241" t="s">
        <v>415</v>
      </c>
      <c r="Y141" s="254"/>
      <c r="Z141" s="254"/>
      <c r="AA141" s="254"/>
      <c r="AB141" s="254"/>
      <c r="AC141" s="254"/>
      <c r="AD141" s="254"/>
      <c r="AE141" s="254"/>
      <c r="AF141" s="254"/>
      <c r="AG141" s="254"/>
      <c r="AH141" s="256">
        <v>0.3</v>
      </c>
      <c r="AI141" s="256">
        <v>0.3</v>
      </c>
      <c r="AJ141" s="256">
        <v>-0.3</v>
      </c>
      <c r="AK141" s="256">
        <v>0.3</v>
      </c>
      <c r="AL141" s="256">
        <v>0.3</v>
      </c>
      <c r="AM141" s="256">
        <v>-0.3</v>
      </c>
      <c r="AN141" s="256"/>
      <c r="AO141" s="237"/>
      <c r="AP141" s="233"/>
      <c r="AQ141" s="233"/>
      <c r="AR141" s="233"/>
      <c r="AS141" s="233"/>
      <c r="AT141" s="233"/>
      <c r="AU141" s="233"/>
      <c r="AV141" s="233"/>
      <c r="AW141" s="238"/>
      <c r="AX141" s="238"/>
      <c r="AY141" s="238"/>
    </row>
    <row r="142" spans="1:51" s="239" customFormat="1" ht="25.5">
      <c r="A142" s="233"/>
      <c r="B142" s="240"/>
      <c r="C142" s="233"/>
      <c r="D142" s="233"/>
      <c r="E142" s="233"/>
      <c r="F142" s="233"/>
      <c r="G142" s="233"/>
      <c r="H142" s="233">
        <v>74</v>
      </c>
      <c r="I142" s="233" t="s">
        <v>282</v>
      </c>
      <c r="J142" s="233"/>
      <c r="K142" s="233"/>
      <c r="L142" s="233"/>
      <c r="M142" s="233"/>
      <c r="N142" s="233"/>
      <c r="O142" s="233"/>
      <c r="P142" s="233"/>
      <c r="Q142" s="233"/>
      <c r="R142" s="233"/>
      <c r="S142" s="233"/>
      <c r="T142" s="233"/>
      <c r="U142" s="237">
        <v>69</v>
      </c>
      <c r="V142" s="241" t="s">
        <v>522</v>
      </c>
      <c r="W142" s="245" t="s">
        <v>414</v>
      </c>
      <c r="X142" s="241" t="s">
        <v>413</v>
      </c>
      <c r="Y142" s="254"/>
      <c r="Z142" s="254"/>
      <c r="AA142" s="254"/>
      <c r="AB142" s="254"/>
      <c r="AC142" s="254"/>
      <c r="AD142" s="254"/>
      <c r="AE142" s="254"/>
      <c r="AF142" s="254"/>
      <c r="AG142" s="254"/>
      <c r="AH142" s="256">
        <v>-0.8</v>
      </c>
      <c r="AI142" s="256">
        <v>0.8</v>
      </c>
      <c r="AJ142" s="256"/>
      <c r="AK142" s="256">
        <v>-0.8</v>
      </c>
      <c r="AL142" s="256">
        <v>0.8</v>
      </c>
      <c r="AM142" s="256"/>
      <c r="AN142" s="256"/>
      <c r="AO142" s="237"/>
      <c r="AP142" s="233"/>
      <c r="AQ142" s="233"/>
      <c r="AR142" s="233"/>
      <c r="AS142" s="233"/>
      <c r="AT142" s="233"/>
      <c r="AU142" s="233"/>
      <c r="AV142" s="233"/>
      <c r="AW142" s="238"/>
      <c r="AX142" s="238"/>
      <c r="AY142" s="238"/>
    </row>
    <row r="143" spans="1:51" s="239" customFormat="1" ht="12.75">
      <c r="A143" s="233"/>
      <c r="B143" s="240"/>
      <c r="C143" s="233"/>
      <c r="D143" s="233"/>
      <c r="E143" s="233"/>
      <c r="F143" s="233"/>
      <c r="G143" s="233"/>
      <c r="H143" s="233">
        <v>75</v>
      </c>
      <c r="I143" s="233" t="s">
        <v>283</v>
      </c>
      <c r="J143" s="233"/>
      <c r="K143" s="233"/>
      <c r="L143" s="233"/>
      <c r="M143" s="233"/>
      <c r="N143" s="233"/>
      <c r="O143" s="233"/>
      <c r="P143" s="233"/>
      <c r="Q143" s="233"/>
      <c r="R143" s="233"/>
      <c r="S143" s="233"/>
      <c r="T143" s="233"/>
      <c r="U143" s="237">
        <v>70</v>
      </c>
      <c r="V143" s="260" t="s">
        <v>524</v>
      </c>
      <c r="W143" s="245" t="s">
        <v>419</v>
      </c>
      <c r="X143" s="260" t="s">
        <v>418</v>
      </c>
      <c r="Y143" s="254"/>
      <c r="Z143" s="254">
        <v>0.4</v>
      </c>
      <c r="AA143" s="254"/>
      <c r="AB143" s="254"/>
      <c r="AC143" s="254"/>
      <c r="AD143" s="254"/>
      <c r="AE143" s="254"/>
      <c r="AF143" s="254"/>
      <c r="AG143" s="254"/>
      <c r="AH143" s="256">
        <v>0.4</v>
      </c>
      <c r="AI143" s="256">
        <v>0.4</v>
      </c>
      <c r="AJ143" s="256">
        <v>0.4</v>
      </c>
      <c r="AK143" s="256">
        <v>0.4</v>
      </c>
      <c r="AL143" s="256">
        <v>0.4</v>
      </c>
      <c r="AM143" s="256">
        <v>0.4</v>
      </c>
      <c r="AN143" s="256"/>
      <c r="AO143" s="237"/>
      <c r="AP143" s="233"/>
      <c r="AQ143" s="233"/>
      <c r="AR143" s="233"/>
      <c r="AS143" s="233"/>
      <c r="AT143" s="233"/>
      <c r="AU143" s="233"/>
      <c r="AV143" s="233"/>
      <c r="AW143" s="238"/>
      <c r="AX143" s="238"/>
      <c r="AY143" s="238"/>
    </row>
    <row r="144" spans="1:51" s="239" customFormat="1" ht="25.5">
      <c r="A144" s="233"/>
      <c r="B144" s="240"/>
      <c r="C144" s="233"/>
      <c r="D144" s="233"/>
      <c r="E144" s="233"/>
      <c r="F144" s="233"/>
      <c r="G144" s="233"/>
      <c r="H144" s="233">
        <v>76</v>
      </c>
      <c r="I144" s="233" t="s">
        <v>269</v>
      </c>
      <c r="J144" s="233"/>
      <c r="K144" s="233"/>
      <c r="L144" s="233"/>
      <c r="M144" s="233"/>
      <c r="N144" s="233"/>
      <c r="O144" s="233"/>
      <c r="P144" s="233"/>
      <c r="Q144" s="233"/>
      <c r="R144" s="233"/>
      <c r="S144" s="233"/>
      <c r="T144" s="233"/>
      <c r="U144" s="237">
        <v>71</v>
      </c>
      <c r="V144" s="260" t="s">
        <v>530</v>
      </c>
      <c r="W144" s="245" t="s">
        <v>428</v>
      </c>
      <c r="X144" s="260" t="s">
        <v>427</v>
      </c>
      <c r="Y144" s="254"/>
      <c r="Z144" s="254"/>
      <c r="AA144" s="254"/>
      <c r="AB144" s="254"/>
      <c r="AC144" s="254"/>
      <c r="AD144" s="254"/>
      <c r="AE144" s="254"/>
      <c r="AF144" s="254"/>
      <c r="AG144" s="254"/>
      <c r="AH144" s="256"/>
      <c r="AI144" s="256"/>
      <c r="AJ144" s="256"/>
      <c r="AK144" s="256"/>
      <c r="AL144" s="256"/>
      <c r="AM144" s="256"/>
      <c r="AN144" s="256">
        <v>0.15</v>
      </c>
      <c r="AO144" s="237"/>
      <c r="AP144" s="233"/>
      <c r="AQ144" s="233"/>
      <c r="AR144" s="233"/>
      <c r="AS144" s="233"/>
      <c r="AT144" s="233"/>
      <c r="AU144" s="233"/>
      <c r="AV144" s="233"/>
      <c r="AW144" s="238"/>
      <c r="AX144" s="238"/>
      <c r="AY144" s="238"/>
    </row>
    <row r="145" spans="1:51" s="239" customFormat="1" ht="51">
      <c r="A145" s="233"/>
      <c r="B145" s="240"/>
      <c r="C145" s="233"/>
      <c r="D145" s="233"/>
      <c r="E145" s="233"/>
      <c r="F145" s="233"/>
      <c r="G145" s="233"/>
      <c r="H145" s="233"/>
      <c r="I145" s="233"/>
      <c r="J145" s="233"/>
      <c r="K145" s="233"/>
      <c r="L145" s="233"/>
      <c r="M145" s="233"/>
      <c r="N145" s="233"/>
      <c r="O145" s="233"/>
      <c r="P145" s="233"/>
      <c r="Q145" s="233"/>
      <c r="R145" s="233"/>
      <c r="S145" s="233"/>
      <c r="T145" s="233"/>
      <c r="U145" s="237">
        <v>72</v>
      </c>
      <c r="V145" s="260" t="s">
        <v>561</v>
      </c>
      <c r="W145" s="245"/>
      <c r="X145" s="260" t="s">
        <v>561</v>
      </c>
      <c r="Y145" s="254"/>
      <c r="Z145" s="254">
        <v>0.23</v>
      </c>
      <c r="AA145" s="254"/>
      <c r="AB145" s="254">
        <v>0.23</v>
      </c>
      <c r="AC145" s="254"/>
      <c r="AD145" s="254"/>
      <c r="AE145" s="254">
        <v>0.23</v>
      </c>
      <c r="AF145" s="254"/>
      <c r="AG145" s="254"/>
      <c r="AH145" s="256">
        <v>0.23</v>
      </c>
      <c r="AI145" s="256">
        <v>0.23</v>
      </c>
      <c r="AJ145" s="256">
        <v>0.23</v>
      </c>
      <c r="AK145" s="256">
        <v>0.23</v>
      </c>
      <c r="AL145" s="256">
        <v>0.23</v>
      </c>
      <c r="AM145" s="256">
        <v>0.23</v>
      </c>
      <c r="AN145" s="256"/>
      <c r="AO145" s="237"/>
      <c r="AP145" s="233"/>
      <c r="AQ145" s="233"/>
      <c r="AR145" s="233"/>
      <c r="AS145" s="233"/>
      <c r="AT145" s="233"/>
      <c r="AU145" s="233"/>
      <c r="AV145" s="233"/>
      <c r="AW145" s="238"/>
      <c r="AX145" s="238"/>
      <c r="AY145" s="238"/>
    </row>
    <row r="146" spans="1:51" s="239" customFormat="1" ht="51">
      <c r="A146" s="233"/>
      <c r="B146" s="240"/>
      <c r="C146" s="233"/>
      <c r="D146" s="233"/>
      <c r="E146" s="233"/>
      <c r="F146" s="233"/>
      <c r="G146" s="233"/>
      <c r="H146" s="233"/>
      <c r="I146" s="233"/>
      <c r="J146" s="233"/>
      <c r="K146" s="233"/>
      <c r="L146" s="233"/>
      <c r="M146" s="233"/>
      <c r="N146" s="233"/>
      <c r="O146" s="233"/>
      <c r="P146" s="233"/>
      <c r="Q146" s="233"/>
      <c r="R146" s="233"/>
      <c r="S146" s="233"/>
      <c r="T146" s="233"/>
      <c r="U146" s="237">
        <v>73</v>
      </c>
      <c r="V146" s="241" t="s">
        <v>562</v>
      </c>
      <c r="W146" s="257"/>
      <c r="X146" s="241" t="s">
        <v>562</v>
      </c>
      <c r="Y146" s="235"/>
      <c r="Z146" s="235">
        <v>0.15</v>
      </c>
      <c r="AA146" s="235"/>
      <c r="AB146" s="235">
        <v>0.15</v>
      </c>
      <c r="AC146" s="235"/>
      <c r="AD146" s="235"/>
      <c r="AE146" s="235">
        <v>0.15</v>
      </c>
      <c r="AF146" s="235"/>
      <c r="AG146" s="235"/>
      <c r="AH146" s="235">
        <v>0.15</v>
      </c>
      <c r="AI146" s="256">
        <v>0.15</v>
      </c>
      <c r="AJ146" s="256">
        <v>0.15</v>
      </c>
      <c r="AK146" s="256">
        <v>0.15</v>
      </c>
      <c r="AL146" s="235">
        <v>0.15</v>
      </c>
      <c r="AM146" s="256">
        <v>0.15</v>
      </c>
      <c r="AN146" s="235"/>
      <c r="AO146" s="256"/>
      <c r="AP146" s="233"/>
      <c r="AQ146" s="233"/>
      <c r="AR146" s="233"/>
      <c r="AS146" s="233"/>
      <c r="AT146" s="233"/>
      <c r="AU146" s="233"/>
      <c r="AV146" s="233"/>
      <c r="AW146" s="238"/>
      <c r="AX146" s="238"/>
      <c r="AY146" s="238"/>
    </row>
    <row r="147" spans="1:51" s="239" customFormat="1" ht="51">
      <c r="A147" s="233"/>
      <c r="B147" s="240"/>
      <c r="C147" s="233"/>
      <c r="D147" s="233"/>
      <c r="E147" s="233"/>
      <c r="F147" s="233"/>
      <c r="G147" s="233"/>
      <c r="H147" s="233"/>
      <c r="I147" s="233"/>
      <c r="J147" s="233"/>
      <c r="K147" s="233"/>
      <c r="L147" s="233"/>
      <c r="M147" s="233"/>
      <c r="N147" s="233"/>
      <c r="O147" s="233"/>
      <c r="P147" s="233"/>
      <c r="Q147" s="233"/>
      <c r="R147" s="233"/>
      <c r="S147" s="233"/>
      <c r="T147" s="233"/>
      <c r="U147" s="237">
        <v>74</v>
      </c>
      <c r="V147" s="295" t="s">
        <v>563</v>
      </c>
      <c r="W147" s="258"/>
      <c r="X147" s="257" t="s">
        <v>563</v>
      </c>
      <c r="Y147" s="237"/>
      <c r="Z147" s="237">
        <v>0.15</v>
      </c>
      <c r="AA147" s="237"/>
      <c r="AB147" s="237">
        <v>0.15</v>
      </c>
      <c r="AC147" s="237"/>
      <c r="AD147" s="237"/>
      <c r="AE147" s="237">
        <v>0.15</v>
      </c>
      <c r="AF147" s="237"/>
      <c r="AG147" s="237"/>
      <c r="AH147" s="237">
        <v>0.15</v>
      </c>
      <c r="AI147" s="237">
        <v>0.15</v>
      </c>
      <c r="AJ147" s="237">
        <v>0.15</v>
      </c>
      <c r="AK147" s="237">
        <v>0.15</v>
      </c>
      <c r="AL147" s="237">
        <v>0.15</v>
      </c>
      <c r="AM147" s="237">
        <v>0.15</v>
      </c>
      <c r="AN147" s="237"/>
      <c r="AO147" s="237"/>
      <c r="AP147" s="233"/>
      <c r="AQ147" s="233"/>
      <c r="AR147" s="233"/>
      <c r="AS147" s="233"/>
      <c r="AT147" s="233"/>
      <c r="AU147" s="233"/>
      <c r="AV147" s="233"/>
      <c r="AW147" s="238"/>
      <c r="AX147" s="238"/>
      <c r="AY147" s="238"/>
    </row>
    <row r="148" spans="1:51" s="239" customFormat="1" ht="25.5">
      <c r="A148" s="233"/>
      <c r="B148" s="240"/>
      <c r="C148" s="233"/>
      <c r="D148" s="233"/>
      <c r="E148" s="233"/>
      <c r="F148" s="233"/>
      <c r="G148" s="233"/>
      <c r="H148" s="233"/>
      <c r="I148" s="233"/>
      <c r="J148" s="233"/>
      <c r="K148" s="233"/>
      <c r="L148" s="233"/>
      <c r="M148" s="233"/>
      <c r="N148" s="233"/>
      <c r="O148" s="233"/>
      <c r="P148" s="233"/>
      <c r="Q148" s="233"/>
      <c r="R148" s="233"/>
      <c r="S148" s="233"/>
      <c r="T148" s="233"/>
      <c r="U148" s="237">
        <v>75</v>
      </c>
      <c r="V148" s="260" t="s">
        <v>541</v>
      </c>
      <c r="W148" s="233"/>
      <c r="X148" s="233" t="s">
        <v>541</v>
      </c>
      <c r="Y148" s="233"/>
      <c r="Z148" s="254"/>
      <c r="AA148" s="233"/>
      <c r="AB148" s="254"/>
      <c r="AC148" s="233"/>
      <c r="AD148" s="233"/>
      <c r="AE148" s="254"/>
      <c r="AF148" s="233"/>
      <c r="AG148" s="233"/>
      <c r="AH148" s="256"/>
      <c r="AI148" s="256">
        <v>0.1</v>
      </c>
      <c r="AJ148" s="256">
        <v>0.1</v>
      </c>
      <c r="AK148" s="256"/>
      <c r="AL148" s="256"/>
      <c r="AM148" s="256">
        <v>0.1</v>
      </c>
      <c r="AN148" s="233"/>
      <c r="AO148" s="233">
        <v>0.25</v>
      </c>
      <c r="AP148" s="233"/>
      <c r="AQ148" s="233"/>
      <c r="AR148" s="233"/>
      <c r="AS148" s="233"/>
      <c r="AT148" s="233"/>
      <c r="AU148" s="233"/>
      <c r="AV148" s="233"/>
      <c r="AW148" s="238"/>
      <c r="AX148" s="238"/>
      <c r="AY148" s="238"/>
    </row>
    <row r="149" spans="1:51" s="239" customFormat="1" ht="12.75">
      <c r="A149" s="233"/>
      <c r="B149" s="240"/>
      <c r="C149" s="233"/>
      <c r="D149" s="233"/>
      <c r="E149" s="233"/>
      <c r="F149" s="233"/>
      <c r="G149" s="233"/>
      <c r="H149" s="233"/>
      <c r="I149" s="233"/>
      <c r="J149" s="233"/>
      <c r="K149" s="233"/>
      <c r="L149" s="233"/>
      <c r="M149" s="233"/>
      <c r="N149" s="233"/>
      <c r="O149" s="233"/>
      <c r="P149" s="233"/>
      <c r="Q149" s="233"/>
      <c r="R149" s="233"/>
      <c r="S149" s="233"/>
      <c r="T149" s="233"/>
      <c r="U149" s="237">
        <v>76</v>
      </c>
      <c r="V149" s="260" t="s">
        <v>539</v>
      </c>
      <c r="W149" s="233">
        <v>0</v>
      </c>
      <c r="X149" s="233"/>
      <c r="Y149" s="233"/>
      <c r="Z149" s="254"/>
      <c r="AA149" s="233"/>
      <c r="AB149" s="254"/>
      <c r="AC149" s="233"/>
      <c r="AD149" s="233"/>
      <c r="AE149" s="254"/>
      <c r="AF149" s="233"/>
      <c r="AG149" s="233"/>
      <c r="AH149" s="256"/>
      <c r="AI149" s="256"/>
      <c r="AJ149" s="256"/>
      <c r="AK149" s="256"/>
      <c r="AL149" s="256"/>
      <c r="AM149" s="256"/>
      <c r="AN149" s="233"/>
      <c r="AO149" s="233"/>
      <c r="AP149" s="233"/>
      <c r="AQ149" s="233"/>
      <c r="AR149" s="233"/>
      <c r="AS149" s="233"/>
      <c r="AT149" s="233"/>
      <c r="AU149" s="233"/>
      <c r="AV149" s="233"/>
      <c r="AW149" s="238"/>
      <c r="AX149" s="238"/>
      <c r="AY149" s="238"/>
    </row>
    <row r="150" spans="1:51" s="239" customFormat="1" ht="51">
      <c r="A150" s="233"/>
      <c r="B150" s="233"/>
      <c r="C150" s="233"/>
      <c r="D150" s="233"/>
      <c r="E150" s="233"/>
      <c r="F150" s="233"/>
      <c r="G150" s="233"/>
      <c r="H150" s="233"/>
      <c r="I150" s="233"/>
      <c r="J150" s="233"/>
      <c r="K150" s="233"/>
      <c r="L150" s="233"/>
      <c r="M150" s="233"/>
      <c r="N150" s="233"/>
      <c r="O150" s="233"/>
      <c r="P150" s="233"/>
      <c r="Q150" s="233"/>
      <c r="R150" s="233"/>
      <c r="S150" s="233"/>
      <c r="T150" s="233"/>
      <c r="U150" s="237">
        <v>77</v>
      </c>
      <c r="V150" s="260" t="s">
        <v>573</v>
      </c>
      <c r="W150" s="233"/>
      <c r="X150" s="260"/>
      <c r="Y150" s="233"/>
      <c r="Z150" s="254">
        <v>0.05</v>
      </c>
      <c r="AA150" s="254"/>
      <c r="AB150" s="254">
        <v>0.1</v>
      </c>
      <c r="AC150" s="233"/>
      <c r="AD150" s="233"/>
      <c r="AE150" s="254">
        <v>0.03</v>
      </c>
      <c r="AF150" s="233"/>
      <c r="AG150" s="233"/>
      <c r="AH150" s="256">
        <v>0.1</v>
      </c>
      <c r="AI150" s="256">
        <v>0.1</v>
      </c>
      <c r="AJ150" s="256">
        <v>0.1</v>
      </c>
      <c r="AK150" s="256">
        <v>0.1</v>
      </c>
      <c r="AL150" s="256">
        <v>0.1</v>
      </c>
      <c r="AM150" s="256">
        <v>0.1</v>
      </c>
      <c r="AN150" s="233"/>
      <c r="AO150" s="233"/>
      <c r="AP150" s="233"/>
      <c r="AQ150" s="233"/>
      <c r="AR150" s="233"/>
      <c r="AS150" s="233"/>
      <c r="AT150" s="233"/>
      <c r="AU150" s="233"/>
      <c r="AV150" s="233"/>
      <c r="AW150" s="238"/>
      <c r="AX150" s="238"/>
      <c r="AY150" s="238"/>
    </row>
    <row r="151" spans="1:51" s="239" customFormat="1" ht="51">
      <c r="A151" s="233"/>
      <c r="B151" s="233"/>
      <c r="C151" s="233"/>
      <c r="D151" s="233"/>
      <c r="E151" s="233"/>
      <c r="F151" s="233"/>
      <c r="G151" s="233"/>
      <c r="H151" s="233"/>
      <c r="I151" s="233"/>
      <c r="J151" s="233"/>
      <c r="K151" s="233"/>
      <c r="L151" s="233"/>
      <c r="M151" s="233"/>
      <c r="N151" s="233"/>
      <c r="O151" s="233"/>
      <c r="P151" s="233"/>
      <c r="Q151" s="233"/>
      <c r="R151" s="233"/>
      <c r="S151" s="233"/>
      <c r="T151" s="233"/>
      <c r="U151" s="237">
        <v>78</v>
      </c>
      <c r="V151" s="260" t="s">
        <v>574</v>
      </c>
      <c r="W151" s="233"/>
      <c r="X151" s="260"/>
      <c r="Y151" s="296"/>
      <c r="Z151" s="254">
        <v>0.05</v>
      </c>
      <c r="AA151" s="296"/>
      <c r="AB151" s="254">
        <v>0.15</v>
      </c>
      <c r="AC151" s="296"/>
      <c r="AD151" s="296"/>
      <c r="AE151" s="254">
        <v>0.03</v>
      </c>
      <c r="AF151" s="296"/>
      <c r="AG151" s="296"/>
      <c r="AH151" s="256">
        <v>0.2</v>
      </c>
      <c r="AI151" s="256">
        <v>0.2</v>
      </c>
      <c r="AJ151" s="256">
        <v>0.2</v>
      </c>
      <c r="AK151" s="256">
        <v>0.1</v>
      </c>
      <c r="AL151" s="256">
        <v>0.1</v>
      </c>
      <c r="AM151" s="256">
        <v>0.1</v>
      </c>
      <c r="AN151" s="233"/>
      <c r="AO151" s="233"/>
      <c r="AP151" s="233"/>
      <c r="AQ151" s="233"/>
      <c r="AR151" s="233"/>
      <c r="AS151" s="233"/>
      <c r="AT151" s="233"/>
      <c r="AU151" s="233"/>
      <c r="AV151" s="233"/>
      <c r="AW151" s="238"/>
      <c r="AX151" s="238"/>
      <c r="AY151" s="238"/>
    </row>
    <row r="152" spans="1:51" s="239" customFormat="1" ht="38.25">
      <c r="A152" s="233"/>
      <c r="B152" s="233"/>
      <c r="C152" s="233"/>
      <c r="D152" s="233"/>
      <c r="E152" s="233"/>
      <c r="F152" s="233"/>
      <c r="G152" s="233"/>
      <c r="H152" s="233"/>
      <c r="I152" s="233"/>
      <c r="J152" s="233"/>
      <c r="K152" s="233"/>
      <c r="L152" s="233"/>
      <c r="M152" s="233"/>
      <c r="N152" s="233"/>
      <c r="O152" s="233"/>
      <c r="P152" s="233"/>
      <c r="Q152" s="233"/>
      <c r="R152" s="233"/>
      <c r="S152" s="233"/>
      <c r="T152" s="233"/>
      <c r="U152" s="237">
        <v>79</v>
      </c>
      <c r="V152" s="260" t="s">
        <v>612</v>
      </c>
      <c r="W152" s="263"/>
      <c r="X152" s="260" t="s">
        <v>613</v>
      </c>
      <c r="Y152" s="296"/>
      <c r="Z152" s="254">
        <v>0.4</v>
      </c>
      <c r="AA152" s="296">
        <v>0.2</v>
      </c>
      <c r="AB152" s="254">
        <v>0.1</v>
      </c>
      <c r="AC152" s="296"/>
      <c r="AD152" s="296"/>
      <c r="AE152" s="254">
        <v>0.3</v>
      </c>
      <c r="AF152" s="296"/>
      <c r="AG152" s="296"/>
      <c r="AH152" s="256"/>
      <c r="AI152" s="256"/>
      <c r="AJ152" s="256"/>
      <c r="AK152" s="256"/>
      <c r="AL152" s="256"/>
      <c r="AM152" s="256"/>
      <c r="AN152" s="233"/>
      <c r="AO152" s="233"/>
      <c r="AP152" s="233"/>
      <c r="AQ152" s="233"/>
      <c r="AR152" s="233"/>
      <c r="AS152" s="233"/>
      <c r="AT152" s="233"/>
      <c r="AU152" s="233"/>
      <c r="AV152" s="233"/>
      <c r="AW152" s="238"/>
      <c r="AX152" s="238"/>
      <c r="AY152" s="238"/>
    </row>
    <row r="153" spans="1:51" s="239" customFormat="1" ht="25.5">
      <c r="A153" s="233"/>
      <c r="B153" s="233"/>
      <c r="C153" s="233"/>
      <c r="D153" s="233"/>
      <c r="E153" s="233"/>
      <c r="F153" s="233"/>
      <c r="G153" s="233"/>
      <c r="H153" s="233"/>
      <c r="I153" s="233"/>
      <c r="J153" s="233"/>
      <c r="K153" s="233"/>
      <c r="L153" s="233"/>
      <c r="M153" s="233"/>
      <c r="N153" s="233"/>
      <c r="O153" s="233"/>
      <c r="P153" s="233"/>
      <c r="Q153" s="233"/>
      <c r="R153" s="233"/>
      <c r="S153" s="233"/>
      <c r="T153" s="233"/>
      <c r="U153" s="233">
        <v>80</v>
      </c>
      <c r="V153" s="260" t="s">
        <v>614</v>
      </c>
      <c r="W153" s="233"/>
      <c r="X153" s="260" t="s">
        <v>615</v>
      </c>
      <c r="Y153" s="296">
        <v>0.4</v>
      </c>
      <c r="Z153" s="254">
        <v>0.4</v>
      </c>
      <c r="AA153" s="296">
        <v>0.4</v>
      </c>
      <c r="AB153" s="254">
        <v>0.4</v>
      </c>
      <c r="AC153" s="296">
        <v>0.4</v>
      </c>
      <c r="AD153" s="296">
        <v>0.4</v>
      </c>
      <c r="AE153" s="254">
        <v>0.3</v>
      </c>
      <c r="AF153" s="296">
        <v>0.25</v>
      </c>
      <c r="AG153" s="296">
        <v>0.4</v>
      </c>
      <c r="AH153" s="256">
        <v>0.25</v>
      </c>
      <c r="AI153" s="256">
        <v>0.25</v>
      </c>
      <c r="AJ153" s="256">
        <v>0.25</v>
      </c>
      <c r="AK153" s="256">
        <v>0.4</v>
      </c>
      <c r="AL153" s="256">
        <v>0.4</v>
      </c>
      <c r="AM153" s="256">
        <v>0.4</v>
      </c>
      <c r="AN153" s="233"/>
      <c r="AO153" s="233"/>
      <c r="AP153" s="233"/>
      <c r="AQ153" s="233"/>
      <c r="AR153" s="233"/>
      <c r="AS153" s="233"/>
      <c r="AT153" s="233"/>
      <c r="AU153" s="233"/>
      <c r="AV153" s="233"/>
      <c r="AW153" s="238"/>
      <c r="AX153" s="238"/>
      <c r="AY153" s="238"/>
    </row>
    <row r="154" spans="1:51" s="239" customFormat="1" ht="63.75">
      <c r="A154" s="233"/>
      <c r="B154" s="233"/>
      <c r="C154" s="233"/>
      <c r="D154" s="233"/>
      <c r="E154" s="233"/>
      <c r="F154" s="233"/>
      <c r="G154" s="233"/>
      <c r="H154" s="233"/>
      <c r="I154" s="233"/>
      <c r="J154" s="233"/>
      <c r="K154" s="233"/>
      <c r="L154" s="233"/>
      <c r="M154" s="233"/>
      <c r="N154" s="233"/>
      <c r="O154" s="233"/>
      <c r="P154" s="233"/>
      <c r="Q154" s="233"/>
      <c r="R154" s="233"/>
      <c r="S154" s="233"/>
      <c r="T154" s="233"/>
      <c r="U154" s="233">
        <v>81</v>
      </c>
      <c r="V154" s="260" t="s">
        <v>616</v>
      </c>
      <c r="W154" s="233"/>
      <c r="X154" s="260" t="s">
        <v>617</v>
      </c>
      <c r="Y154" s="296">
        <v>0.3</v>
      </c>
      <c r="Z154" s="254">
        <v>0.4</v>
      </c>
      <c r="AA154" s="296">
        <v>0.3</v>
      </c>
      <c r="AB154" s="254">
        <v>0.3</v>
      </c>
      <c r="AC154" s="296">
        <v>0.3</v>
      </c>
      <c r="AD154" s="296"/>
      <c r="AE154" s="254">
        <v>0.6</v>
      </c>
      <c r="AF154" s="296">
        <v>0.5</v>
      </c>
      <c r="AG154" s="296">
        <v>0.6</v>
      </c>
      <c r="AH154" s="256">
        <v>0.4</v>
      </c>
      <c r="AI154" s="256">
        <v>0.4</v>
      </c>
      <c r="AJ154" s="256">
        <v>0.4</v>
      </c>
      <c r="AK154" s="256">
        <v>0.4</v>
      </c>
      <c r="AL154" s="256">
        <v>0.4</v>
      </c>
      <c r="AM154" s="256">
        <v>0.4</v>
      </c>
      <c r="AN154" s="233"/>
      <c r="AO154" s="233"/>
      <c r="AP154" s="233"/>
      <c r="AQ154" s="233"/>
      <c r="AR154" s="233"/>
      <c r="AS154" s="233"/>
      <c r="AT154" s="233"/>
      <c r="AU154" s="233"/>
      <c r="AV154" s="233"/>
      <c r="AW154" s="238"/>
      <c r="AX154" s="238"/>
      <c r="AY154" s="238"/>
    </row>
    <row r="155" spans="1:51" s="239" customFormat="1" ht="12.75">
      <c r="A155" s="233"/>
      <c r="B155" s="233"/>
      <c r="C155" s="233"/>
      <c r="D155" s="233"/>
      <c r="E155" s="233"/>
      <c r="F155" s="233"/>
      <c r="G155" s="233"/>
      <c r="H155" s="233"/>
      <c r="I155" s="233"/>
      <c r="J155" s="233"/>
      <c r="K155" s="233"/>
      <c r="L155" s="233"/>
      <c r="M155" s="233"/>
      <c r="N155" s="233"/>
      <c r="O155" s="233"/>
      <c r="P155" s="233"/>
      <c r="Q155" s="233"/>
      <c r="R155" s="233"/>
      <c r="S155" s="233"/>
      <c r="T155" s="233"/>
      <c r="U155" s="233">
        <v>82</v>
      </c>
      <c r="V155" s="233" t="s">
        <v>618</v>
      </c>
      <c r="W155" s="233"/>
      <c r="X155" s="233" t="s">
        <v>619</v>
      </c>
      <c r="Y155" s="233">
        <v>0.3</v>
      </c>
      <c r="Z155" s="233">
        <v>1</v>
      </c>
      <c r="AA155" s="233"/>
      <c r="AB155" s="233"/>
      <c r="AC155" s="233"/>
      <c r="AD155" s="233"/>
      <c r="AE155" s="233">
        <v>0.5</v>
      </c>
      <c r="AF155" s="233">
        <v>0.5</v>
      </c>
      <c r="AG155" s="233"/>
      <c r="AH155" s="233"/>
      <c r="AI155" s="233"/>
      <c r="AJ155" s="233"/>
      <c r="AK155" s="233"/>
      <c r="AL155" s="233"/>
      <c r="AM155" s="233"/>
      <c r="AN155" s="233"/>
      <c r="AO155" s="233"/>
      <c r="AP155" s="233"/>
      <c r="AQ155" s="233"/>
      <c r="AR155" s="233"/>
      <c r="AS155" s="233"/>
      <c r="AT155" s="233"/>
      <c r="AU155" s="233"/>
      <c r="AV155" s="233"/>
      <c r="AW155" s="238"/>
      <c r="AX155" s="238"/>
      <c r="AY155" s="238"/>
    </row>
    <row r="156" spans="1:51" s="239" customFormat="1" ht="12.75">
      <c r="A156" s="233"/>
      <c r="B156" s="233"/>
      <c r="C156" s="233"/>
      <c r="D156" s="233"/>
      <c r="E156" s="233"/>
      <c r="F156" s="233"/>
      <c r="G156" s="233"/>
      <c r="H156" s="233"/>
      <c r="I156" s="233"/>
      <c r="J156" s="233"/>
      <c r="K156" s="233"/>
      <c r="L156" s="233"/>
      <c r="M156" s="233"/>
      <c r="N156" s="233"/>
      <c r="O156" s="233"/>
      <c r="P156" s="233"/>
      <c r="Q156" s="233"/>
      <c r="R156" s="233"/>
      <c r="S156" s="233"/>
      <c r="T156" s="233"/>
      <c r="U156" s="233">
        <v>83</v>
      </c>
      <c r="V156" s="233" t="s">
        <v>620</v>
      </c>
      <c r="W156" s="233"/>
      <c r="X156" s="233" t="s">
        <v>621</v>
      </c>
      <c r="Y156" s="233"/>
      <c r="Z156" s="233"/>
      <c r="AA156" s="233"/>
      <c r="AB156" s="233"/>
      <c r="AC156" s="233"/>
      <c r="AD156" s="233"/>
      <c r="AE156" s="233"/>
      <c r="AF156" s="233"/>
      <c r="AG156" s="233"/>
      <c r="AH156" s="233">
        <v>0.15</v>
      </c>
      <c r="AI156" s="233">
        <v>0.15</v>
      </c>
      <c r="AJ156" s="233">
        <v>0.15</v>
      </c>
      <c r="AK156" s="233">
        <v>0.15</v>
      </c>
      <c r="AL156" s="233">
        <v>0.15</v>
      </c>
      <c r="AM156" s="233">
        <v>0.15</v>
      </c>
      <c r="AN156" s="233"/>
      <c r="AO156" s="233"/>
      <c r="AP156" s="233"/>
      <c r="AQ156" s="233"/>
      <c r="AR156" s="233"/>
      <c r="AS156" s="233"/>
      <c r="AT156" s="233"/>
      <c r="AU156" s="233"/>
      <c r="AV156" s="233"/>
      <c r="AW156" s="238"/>
      <c r="AX156" s="238"/>
      <c r="AY156" s="238"/>
    </row>
    <row r="157" spans="1:51" s="239" customFormat="1" ht="12.75">
      <c r="A157" s="233"/>
      <c r="B157" s="233"/>
      <c r="C157" s="233"/>
      <c r="D157" s="233"/>
      <c r="E157" s="233"/>
      <c r="F157" s="233"/>
      <c r="G157" s="233"/>
      <c r="H157" s="233"/>
      <c r="I157" s="233"/>
      <c r="J157" s="233"/>
      <c r="K157" s="233"/>
      <c r="L157" s="233"/>
      <c r="M157" s="233"/>
      <c r="N157" s="233"/>
      <c r="O157" s="233"/>
      <c r="P157" s="233"/>
      <c r="Q157" s="233"/>
      <c r="R157" s="233"/>
      <c r="S157" s="233"/>
      <c r="T157" s="233"/>
      <c r="U157" s="233"/>
      <c r="V157" s="233"/>
      <c r="W157" s="233"/>
      <c r="X157" s="233"/>
      <c r="Y157" s="233"/>
      <c r="Z157" s="233"/>
      <c r="AA157" s="233"/>
      <c r="AB157" s="233"/>
      <c r="AC157" s="233"/>
      <c r="AD157" s="233"/>
      <c r="AE157" s="233"/>
      <c r="AF157" s="233"/>
      <c r="AG157" s="233"/>
      <c r="AH157" s="233"/>
      <c r="AI157" s="233"/>
      <c r="AJ157" s="233"/>
      <c r="AK157" s="233"/>
      <c r="AL157" s="233"/>
      <c r="AM157" s="233"/>
      <c r="AN157" s="233"/>
      <c r="AO157" s="233"/>
      <c r="AP157" s="233"/>
      <c r="AQ157" s="233"/>
      <c r="AR157" s="233"/>
      <c r="AS157" s="233"/>
      <c r="AT157" s="233"/>
      <c r="AU157" s="233"/>
      <c r="AV157" s="233"/>
      <c r="AW157" s="238"/>
      <c r="AX157" s="238"/>
      <c r="AY157" s="238"/>
    </row>
    <row r="158" spans="1:51" s="239" customFormat="1" ht="12.75">
      <c r="A158" s="233"/>
      <c r="B158" s="233"/>
      <c r="C158" s="233"/>
      <c r="D158" s="233"/>
      <c r="E158" s="233"/>
      <c r="F158" s="233"/>
      <c r="G158" s="233"/>
      <c r="H158" s="233"/>
      <c r="I158" s="233"/>
      <c r="J158" s="233"/>
      <c r="K158" s="233"/>
      <c r="L158" s="233"/>
      <c r="M158" s="233"/>
      <c r="N158" s="233"/>
      <c r="O158" s="233"/>
      <c r="P158" s="233"/>
      <c r="Q158" s="233"/>
      <c r="R158" s="233"/>
      <c r="S158" s="233"/>
      <c r="T158" s="233"/>
      <c r="U158" s="233"/>
      <c r="V158" s="233"/>
      <c r="W158" s="233"/>
      <c r="X158" s="233"/>
      <c r="Y158" s="233"/>
      <c r="Z158" s="233"/>
      <c r="AA158" s="233"/>
      <c r="AB158" s="233"/>
      <c r="AC158" s="233"/>
      <c r="AD158" s="233"/>
      <c r="AE158" s="233"/>
      <c r="AF158" s="233"/>
      <c r="AG158" s="233"/>
      <c r="AH158" s="233"/>
      <c r="AI158" s="233"/>
      <c r="AJ158" s="233"/>
      <c r="AK158" s="233"/>
      <c r="AL158" s="233"/>
      <c r="AM158" s="233"/>
      <c r="AN158" s="233"/>
      <c r="AO158" s="233"/>
      <c r="AP158" s="233"/>
      <c r="AQ158" s="233"/>
      <c r="AR158" s="233"/>
      <c r="AS158" s="233"/>
      <c r="AT158" s="233"/>
      <c r="AU158" s="233"/>
      <c r="AV158" s="233"/>
      <c r="AW158" s="238"/>
      <c r="AX158" s="238"/>
      <c r="AY158" s="238"/>
    </row>
    <row r="159" spans="1:51" s="239" customFormat="1" ht="12.75">
      <c r="A159" s="233"/>
      <c r="B159" s="233"/>
      <c r="C159" s="233"/>
      <c r="D159" s="233"/>
      <c r="E159" s="233"/>
      <c r="F159" s="233"/>
      <c r="G159" s="233"/>
      <c r="H159" s="233"/>
      <c r="I159" s="233"/>
      <c r="J159" s="233"/>
      <c r="K159" s="233"/>
      <c r="L159" s="233"/>
      <c r="M159" s="233"/>
      <c r="N159" s="233"/>
      <c r="O159" s="233"/>
      <c r="P159" s="233"/>
      <c r="Q159" s="233"/>
      <c r="R159" s="233"/>
      <c r="S159" s="233"/>
      <c r="T159" s="233"/>
      <c r="U159" s="233"/>
      <c r="V159" s="233"/>
      <c r="W159" s="233"/>
      <c r="X159" s="233"/>
      <c r="Y159" s="233"/>
      <c r="Z159" s="233"/>
      <c r="AA159" s="233"/>
      <c r="AB159" s="233"/>
      <c r="AC159" s="233"/>
      <c r="AD159" s="233"/>
      <c r="AE159" s="233"/>
      <c r="AF159" s="233"/>
      <c r="AG159" s="233"/>
      <c r="AH159" s="233"/>
      <c r="AI159" s="233"/>
      <c r="AJ159" s="233"/>
      <c r="AK159" s="233"/>
      <c r="AL159" s="233"/>
      <c r="AM159" s="233"/>
      <c r="AN159" s="233"/>
      <c r="AO159" s="233"/>
      <c r="AP159" s="233"/>
      <c r="AQ159" s="233"/>
      <c r="AR159" s="233"/>
      <c r="AS159" s="233"/>
      <c r="AT159" s="233"/>
      <c r="AU159" s="233"/>
      <c r="AV159" s="233"/>
      <c r="AW159" s="238"/>
      <c r="AX159" s="238"/>
      <c r="AY159" s="238"/>
    </row>
    <row r="160" spans="1:51" s="239" customFormat="1" ht="12.75">
      <c r="A160" s="233"/>
      <c r="B160" s="233"/>
      <c r="C160" s="233"/>
      <c r="D160" s="233"/>
      <c r="E160" s="233"/>
      <c r="F160" s="233"/>
      <c r="G160" s="233"/>
      <c r="H160" s="233"/>
      <c r="I160" s="233"/>
      <c r="J160" s="233"/>
      <c r="K160" s="233"/>
      <c r="L160" s="233"/>
      <c r="M160" s="233"/>
      <c r="N160" s="233"/>
      <c r="O160" s="233"/>
      <c r="P160" s="233"/>
      <c r="Q160" s="233"/>
      <c r="R160" s="233"/>
      <c r="S160" s="233"/>
      <c r="T160" s="233"/>
      <c r="U160" s="233"/>
      <c r="V160" s="233"/>
      <c r="W160" s="233"/>
      <c r="X160" s="233"/>
      <c r="Y160" s="233"/>
      <c r="Z160" s="233"/>
      <c r="AA160" s="233"/>
      <c r="AB160" s="233"/>
      <c r="AC160" s="233"/>
      <c r="AD160" s="233"/>
      <c r="AE160" s="233"/>
      <c r="AF160" s="233"/>
      <c r="AG160" s="233"/>
      <c r="AH160" s="233"/>
      <c r="AI160" s="233"/>
      <c r="AJ160" s="233"/>
      <c r="AK160" s="233"/>
      <c r="AL160" s="233"/>
      <c r="AM160" s="233"/>
      <c r="AN160" s="233"/>
      <c r="AO160" s="233"/>
      <c r="AP160" s="233"/>
      <c r="AQ160" s="233"/>
      <c r="AR160" s="233"/>
      <c r="AS160" s="233"/>
      <c r="AT160" s="233"/>
      <c r="AU160" s="233"/>
      <c r="AV160" s="233"/>
      <c r="AW160" s="238"/>
      <c r="AX160" s="238"/>
      <c r="AY160" s="238"/>
    </row>
    <row r="161" spans="1:48" s="238" customFormat="1" ht="12.75">
      <c r="A161" s="233"/>
      <c r="B161" s="233"/>
      <c r="C161" s="233"/>
      <c r="D161" s="233"/>
      <c r="E161" s="233"/>
      <c r="F161" s="233"/>
      <c r="G161" s="233"/>
      <c r="H161" s="233"/>
      <c r="I161" s="233"/>
      <c r="J161" s="233"/>
      <c r="K161" s="233"/>
      <c r="L161" s="233"/>
      <c r="M161" s="233"/>
      <c r="N161" s="233"/>
      <c r="O161" s="233"/>
      <c r="P161" s="233"/>
      <c r="Q161" s="233"/>
      <c r="R161" s="233"/>
      <c r="S161" s="233"/>
      <c r="T161" s="233"/>
      <c r="U161" s="233"/>
      <c r="V161" s="233"/>
      <c r="W161" s="233"/>
      <c r="X161" s="233"/>
      <c r="Y161" s="233"/>
      <c r="Z161" s="233"/>
      <c r="AA161" s="233"/>
      <c r="AB161" s="233"/>
      <c r="AC161" s="233"/>
      <c r="AD161" s="233"/>
      <c r="AE161" s="233"/>
      <c r="AF161" s="233"/>
      <c r="AG161" s="233"/>
      <c r="AH161" s="233"/>
      <c r="AI161" s="233"/>
      <c r="AJ161" s="233"/>
      <c r="AK161" s="233"/>
      <c r="AL161" s="233"/>
      <c r="AM161" s="233"/>
      <c r="AN161" s="233"/>
      <c r="AO161" s="233"/>
      <c r="AP161" s="233"/>
      <c r="AQ161" s="233"/>
      <c r="AR161" s="233"/>
      <c r="AS161" s="233"/>
      <c r="AT161" s="233"/>
      <c r="AU161" s="233"/>
      <c r="AV161" s="233"/>
    </row>
    <row r="162" spans="1:48" s="238" customFormat="1" ht="12.75">
      <c r="A162" s="233"/>
      <c r="B162" s="233"/>
      <c r="C162" s="233"/>
      <c r="D162" s="233"/>
      <c r="E162" s="233"/>
      <c r="F162" s="233"/>
      <c r="G162" s="233"/>
      <c r="H162" s="233"/>
      <c r="I162" s="233"/>
      <c r="J162" s="233"/>
      <c r="K162" s="233"/>
      <c r="L162" s="233"/>
      <c r="M162" s="233"/>
      <c r="N162" s="233"/>
      <c r="O162" s="233"/>
      <c r="P162" s="233"/>
      <c r="Q162" s="233"/>
      <c r="R162" s="233"/>
      <c r="S162" s="233"/>
      <c r="T162" s="233"/>
      <c r="U162" s="233"/>
      <c r="V162" s="233"/>
      <c r="W162" s="233"/>
      <c r="X162" s="233"/>
      <c r="Y162" s="233"/>
      <c r="Z162" s="233"/>
      <c r="AA162" s="233"/>
      <c r="AB162" s="233"/>
      <c r="AC162" s="233"/>
      <c r="AD162" s="233"/>
      <c r="AE162" s="233"/>
      <c r="AF162" s="233"/>
      <c r="AG162" s="233"/>
      <c r="AH162" s="233"/>
      <c r="AI162" s="233"/>
      <c r="AJ162" s="233"/>
      <c r="AK162" s="233"/>
      <c r="AL162" s="233"/>
      <c r="AM162" s="233"/>
      <c r="AN162" s="233"/>
      <c r="AO162" s="233"/>
      <c r="AP162" s="233"/>
      <c r="AQ162" s="233"/>
      <c r="AR162" s="233"/>
      <c r="AS162" s="233"/>
      <c r="AT162" s="233"/>
      <c r="AU162" s="233"/>
      <c r="AV162" s="233"/>
    </row>
    <row r="163" spans="1:48" s="238" customFormat="1" ht="12.75">
      <c r="A163" s="233"/>
      <c r="B163" s="233"/>
      <c r="C163" s="233"/>
      <c r="D163" s="233"/>
      <c r="E163" s="233"/>
      <c r="F163" s="233"/>
      <c r="G163" s="233"/>
      <c r="H163" s="233"/>
      <c r="I163" s="233"/>
      <c r="J163" s="233"/>
      <c r="K163" s="233"/>
      <c r="L163" s="233"/>
      <c r="M163" s="233"/>
      <c r="N163" s="233"/>
      <c r="O163" s="233"/>
      <c r="P163" s="233"/>
      <c r="Q163" s="233"/>
      <c r="R163" s="233"/>
      <c r="S163" s="233"/>
      <c r="T163" s="233"/>
      <c r="U163" s="233"/>
      <c r="V163" s="233"/>
      <c r="W163" s="233"/>
      <c r="X163" s="233"/>
      <c r="Y163" s="233"/>
      <c r="Z163" s="233"/>
      <c r="AA163" s="233"/>
      <c r="AB163" s="233"/>
      <c r="AC163" s="233"/>
      <c r="AD163" s="233"/>
      <c r="AE163" s="233"/>
      <c r="AF163" s="233"/>
      <c r="AG163" s="233"/>
      <c r="AH163" s="233"/>
      <c r="AI163" s="233"/>
      <c r="AJ163" s="233"/>
      <c r="AK163" s="233"/>
      <c r="AL163" s="233"/>
      <c r="AM163" s="233"/>
      <c r="AN163" s="233"/>
      <c r="AO163" s="233"/>
      <c r="AP163" s="233"/>
      <c r="AQ163" s="233"/>
      <c r="AR163" s="233"/>
      <c r="AS163" s="233"/>
      <c r="AT163" s="233"/>
      <c r="AU163" s="233"/>
      <c r="AV163" s="233"/>
    </row>
    <row r="164" spans="1:48" s="238" customFormat="1" ht="12.75">
      <c r="A164" s="233"/>
      <c r="B164" s="233"/>
      <c r="C164" s="233"/>
      <c r="D164" s="233"/>
      <c r="E164" s="233"/>
      <c r="F164" s="233"/>
      <c r="G164" s="233"/>
      <c r="H164" s="233"/>
      <c r="I164" s="233"/>
      <c r="J164" s="233"/>
      <c r="K164" s="233"/>
      <c r="L164" s="233"/>
      <c r="M164" s="233"/>
      <c r="N164" s="233"/>
      <c r="O164" s="233"/>
      <c r="P164" s="233"/>
      <c r="Q164" s="233"/>
      <c r="R164" s="233"/>
      <c r="S164" s="233"/>
      <c r="T164" s="233"/>
      <c r="U164" s="233"/>
      <c r="V164" s="233"/>
      <c r="W164" s="233"/>
      <c r="X164" s="233"/>
      <c r="Y164" s="233"/>
      <c r="Z164" s="233"/>
      <c r="AA164" s="233"/>
      <c r="AB164" s="233"/>
      <c r="AC164" s="233"/>
      <c r="AD164" s="233"/>
      <c r="AE164" s="233"/>
      <c r="AF164" s="233"/>
      <c r="AG164" s="233"/>
      <c r="AH164" s="233"/>
      <c r="AI164" s="233"/>
      <c r="AJ164" s="233"/>
      <c r="AK164" s="233"/>
      <c r="AL164" s="233"/>
      <c r="AM164" s="233"/>
      <c r="AN164" s="233"/>
      <c r="AO164" s="233"/>
      <c r="AP164" s="233"/>
      <c r="AQ164" s="233"/>
      <c r="AR164" s="233"/>
      <c r="AS164" s="233"/>
      <c r="AT164" s="233"/>
      <c r="AU164" s="233"/>
      <c r="AV164" s="233"/>
    </row>
    <row r="165" spans="1:48" s="238" customFormat="1" ht="12.75">
      <c r="A165" s="233"/>
      <c r="B165" s="233"/>
      <c r="C165" s="233"/>
      <c r="D165" s="233"/>
      <c r="E165" s="233"/>
      <c r="F165" s="233"/>
      <c r="G165" s="233"/>
      <c r="H165" s="233"/>
      <c r="I165" s="233"/>
      <c r="J165" s="233"/>
      <c r="K165" s="233"/>
      <c r="L165" s="233"/>
      <c r="M165" s="233"/>
      <c r="N165" s="233"/>
      <c r="O165" s="233"/>
      <c r="P165" s="233"/>
      <c r="Q165" s="233"/>
      <c r="R165" s="233"/>
      <c r="S165" s="233"/>
      <c r="T165" s="233"/>
      <c r="U165" s="233"/>
      <c r="V165" s="233"/>
      <c r="W165" s="233"/>
      <c r="X165" s="233"/>
      <c r="Y165" s="233"/>
      <c r="Z165" s="233"/>
      <c r="AA165" s="233"/>
      <c r="AB165" s="233"/>
      <c r="AC165" s="233"/>
      <c r="AD165" s="233"/>
      <c r="AE165" s="233"/>
      <c r="AF165" s="233"/>
      <c r="AG165" s="233"/>
      <c r="AH165" s="233"/>
      <c r="AI165" s="233"/>
      <c r="AJ165" s="233"/>
      <c r="AK165" s="233"/>
      <c r="AL165" s="233"/>
      <c r="AM165" s="233"/>
      <c r="AN165" s="233"/>
      <c r="AO165" s="233"/>
      <c r="AP165" s="233"/>
      <c r="AQ165" s="233"/>
      <c r="AR165" s="233"/>
      <c r="AS165" s="233"/>
      <c r="AT165" s="233"/>
      <c r="AU165" s="233"/>
      <c r="AV165" s="233"/>
    </row>
    <row r="166" spans="1:48" s="238" customFormat="1" ht="12.75">
      <c r="A166" s="233"/>
      <c r="B166" s="233"/>
      <c r="C166" s="233"/>
      <c r="D166" s="233"/>
      <c r="E166" s="233"/>
      <c r="F166" s="233"/>
      <c r="G166" s="233"/>
      <c r="H166" s="233"/>
      <c r="I166" s="233"/>
      <c r="J166" s="233"/>
      <c r="K166" s="233"/>
      <c r="L166" s="233"/>
      <c r="M166" s="233"/>
      <c r="N166" s="233"/>
      <c r="O166" s="233"/>
      <c r="P166" s="233"/>
      <c r="Q166" s="233"/>
      <c r="R166" s="233"/>
      <c r="S166" s="233"/>
      <c r="T166" s="233"/>
      <c r="U166" s="233"/>
      <c r="V166" s="233"/>
      <c r="W166" s="233"/>
      <c r="X166" s="233"/>
      <c r="Y166" s="233"/>
      <c r="Z166" s="233"/>
      <c r="AA166" s="233"/>
      <c r="AB166" s="233"/>
      <c r="AC166" s="233"/>
      <c r="AD166" s="233"/>
      <c r="AE166" s="233"/>
      <c r="AF166" s="233"/>
      <c r="AG166" s="233"/>
      <c r="AH166" s="233"/>
      <c r="AI166" s="233"/>
      <c r="AJ166" s="233"/>
      <c r="AK166" s="233"/>
      <c r="AL166" s="233"/>
      <c r="AM166" s="233"/>
      <c r="AN166" s="233"/>
      <c r="AO166" s="233"/>
      <c r="AP166" s="233"/>
      <c r="AQ166" s="233"/>
      <c r="AR166" s="233"/>
      <c r="AS166" s="233"/>
      <c r="AT166" s="233"/>
      <c r="AU166" s="233"/>
      <c r="AV166" s="233"/>
    </row>
    <row r="167" spans="1:48" s="238" customFormat="1" ht="12.75">
      <c r="A167" s="233"/>
      <c r="B167" s="233"/>
      <c r="C167" s="233"/>
      <c r="D167" s="233"/>
      <c r="E167" s="233"/>
      <c r="F167" s="233"/>
      <c r="G167" s="233"/>
      <c r="H167" s="233"/>
      <c r="I167" s="233"/>
      <c r="J167" s="233"/>
      <c r="K167" s="233"/>
      <c r="L167" s="233"/>
      <c r="M167" s="233"/>
      <c r="N167" s="233"/>
      <c r="O167" s="233"/>
      <c r="P167" s="233"/>
      <c r="Q167" s="233"/>
      <c r="R167" s="233"/>
      <c r="S167" s="233"/>
      <c r="T167" s="233"/>
      <c r="U167" s="233"/>
      <c r="V167" s="233"/>
      <c r="W167" s="233"/>
      <c r="X167" s="233"/>
      <c r="Y167" s="233"/>
      <c r="Z167" s="233"/>
      <c r="AA167" s="233"/>
      <c r="AB167" s="233"/>
      <c r="AC167" s="233"/>
      <c r="AD167" s="233"/>
      <c r="AE167" s="233"/>
      <c r="AF167" s="233"/>
      <c r="AG167" s="233"/>
      <c r="AH167" s="233"/>
      <c r="AI167" s="233"/>
      <c r="AJ167" s="233"/>
      <c r="AK167" s="233"/>
      <c r="AL167" s="233"/>
      <c r="AM167" s="233"/>
      <c r="AN167" s="233"/>
      <c r="AO167" s="233"/>
      <c r="AP167" s="233"/>
      <c r="AQ167" s="233"/>
      <c r="AR167" s="233"/>
      <c r="AS167" s="233"/>
      <c r="AT167" s="233"/>
      <c r="AU167" s="233"/>
      <c r="AV167" s="233"/>
    </row>
    <row r="168" spans="1:48" s="238" customFormat="1" ht="12.75">
      <c r="A168" s="233"/>
      <c r="B168" s="233"/>
      <c r="C168" s="233"/>
      <c r="D168" s="233"/>
      <c r="E168" s="233"/>
      <c r="F168" s="233"/>
      <c r="G168" s="233"/>
      <c r="H168" s="233"/>
      <c r="I168" s="233"/>
      <c r="J168" s="233"/>
      <c r="K168" s="233"/>
      <c r="L168" s="233"/>
      <c r="M168" s="233"/>
      <c r="N168" s="233"/>
      <c r="O168" s="233"/>
      <c r="P168" s="233"/>
      <c r="Q168" s="233"/>
      <c r="R168" s="233"/>
      <c r="S168" s="233"/>
      <c r="T168" s="233"/>
      <c r="U168" s="233"/>
      <c r="V168" s="233"/>
      <c r="W168" s="233"/>
      <c r="X168" s="233"/>
      <c r="Y168" s="233"/>
      <c r="Z168" s="233"/>
      <c r="AA168" s="233"/>
      <c r="AB168" s="233"/>
      <c r="AC168" s="233"/>
      <c r="AD168" s="233"/>
      <c r="AE168" s="233"/>
      <c r="AF168" s="233"/>
      <c r="AG168" s="233"/>
      <c r="AH168" s="233"/>
      <c r="AI168" s="233"/>
      <c r="AJ168" s="233"/>
      <c r="AK168" s="233"/>
      <c r="AL168" s="233"/>
      <c r="AM168" s="233"/>
      <c r="AN168" s="233"/>
      <c r="AO168" s="233"/>
      <c r="AP168" s="233"/>
      <c r="AQ168" s="233"/>
      <c r="AR168" s="233"/>
      <c r="AS168" s="233"/>
      <c r="AT168" s="233"/>
      <c r="AU168" s="233"/>
      <c r="AV168" s="233"/>
    </row>
    <row r="169" spans="1:48" s="238" customFormat="1" ht="12.75">
      <c r="A169" s="233"/>
      <c r="B169" s="233"/>
      <c r="C169" s="233"/>
      <c r="D169" s="233"/>
      <c r="E169" s="233"/>
      <c r="F169" s="233"/>
      <c r="G169" s="233"/>
      <c r="H169" s="233"/>
      <c r="I169" s="233"/>
      <c r="J169" s="233"/>
      <c r="K169" s="233"/>
      <c r="L169" s="233"/>
      <c r="M169" s="233"/>
      <c r="N169" s="233"/>
      <c r="O169" s="233"/>
      <c r="P169" s="233"/>
      <c r="Q169" s="233"/>
      <c r="R169" s="233"/>
      <c r="S169" s="233"/>
      <c r="T169" s="233"/>
      <c r="U169" s="233"/>
      <c r="V169" s="233"/>
      <c r="W169" s="233"/>
      <c r="X169" s="233"/>
      <c r="Y169" s="233"/>
      <c r="Z169" s="233"/>
      <c r="AA169" s="233"/>
      <c r="AB169" s="233"/>
      <c r="AC169" s="233"/>
      <c r="AD169" s="233"/>
      <c r="AE169" s="233"/>
      <c r="AF169" s="233"/>
      <c r="AG169" s="233"/>
      <c r="AH169" s="233"/>
      <c r="AI169" s="233"/>
      <c r="AJ169" s="233"/>
      <c r="AK169" s="233"/>
      <c r="AL169" s="233"/>
      <c r="AM169" s="233"/>
      <c r="AN169" s="233"/>
      <c r="AO169" s="233"/>
      <c r="AP169" s="233"/>
      <c r="AQ169" s="233"/>
      <c r="AR169" s="233"/>
      <c r="AS169" s="233"/>
      <c r="AT169" s="233"/>
      <c r="AU169" s="233"/>
      <c r="AV169" s="233"/>
    </row>
    <row r="170" spans="1:48" s="238" customFormat="1" ht="12.75">
      <c r="A170" s="233"/>
      <c r="B170" s="233"/>
      <c r="C170" s="233"/>
      <c r="D170" s="233"/>
      <c r="E170" s="233"/>
      <c r="F170" s="233"/>
      <c r="G170" s="233"/>
      <c r="H170" s="233"/>
      <c r="I170" s="233"/>
      <c r="J170" s="233"/>
      <c r="K170" s="233"/>
      <c r="L170" s="233"/>
      <c r="M170" s="233"/>
      <c r="N170" s="233"/>
      <c r="O170" s="233"/>
      <c r="P170" s="233"/>
      <c r="Q170" s="233"/>
      <c r="R170" s="233"/>
      <c r="S170" s="233"/>
      <c r="T170" s="233"/>
      <c r="U170" s="233"/>
      <c r="V170" s="233"/>
      <c r="W170" s="233"/>
      <c r="X170" s="233"/>
      <c r="Y170" s="233"/>
      <c r="Z170" s="233"/>
      <c r="AA170" s="233"/>
      <c r="AB170" s="233"/>
      <c r="AC170" s="233"/>
      <c r="AD170" s="233"/>
      <c r="AE170" s="233"/>
      <c r="AF170" s="233"/>
      <c r="AG170" s="233"/>
      <c r="AH170" s="233"/>
      <c r="AI170" s="233"/>
      <c r="AJ170" s="233"/>
      <c r="AK170" s="233"/>
      <c r="AL170" s="233"/>
      <c r="AM170" s="233"/>
      <c r="AN170" s="233"/>
      <c r="AO170" s="233"/>
      <c r="AP170" s="233"/>
      <c r="AQ170" s="233"/>
      <c r="AR170" s="233"/>
      <c r="AS170" s="233"/>
      <c r="AT170" s="233"/>
      <c r="AU170" s="233"/>
      <c r="AV170" s="233"/>
    </row>
    <row r="171" spans="1:48" s="238" customFormat="1" ht="12.75">
      <c r="A171" s="233"/>
      <c r="B171" s="233"/>
      <c r="C171" s="233"/>
      <c r="D171" s="233"/>
      <c r="E171" s="233"/>
      <c r="F171" s="233"/>
      <c r="G171" s="233"/>
      <c r="H171" s="233"/>
      <c r="I171" s="233"/>
      <c r="J171" s="233"/>
      <c r="K171" s="233"/>
      <c r="L171" s="233"/>
      <c r="M171" s="233"/>
      <c r="N171" s="233"/>
      <c r="O171" s="233"/>
      <c r="P171" s="233"/>
      <c r="Q171" s="233"/>
      <c r="R171" s="233"/>
      <c r="S171" s="233"/>
      <c r="T171" s="233"/>
      <c r="U171" s="233"/>
      <c r="V171" s="233"/>
      <c r="W171" s="233"/>
      <c r="X171" s="233"/>
      <c r="Y171" s="233"/>
      <c r="Z171" s="233"/>
      <c r="AA171" s="233"/>
      <c r="AB171" s="233"/>
      <c r="AC171" s="233"/>
      <c r="AD171" s="233"/>
      <c r="AE171" s="233"/>
      <c r="AF171" s="233"/>
      <c r="AG171" s="233"/>
      <c r="AH171" s="233"/>
      <c r="AI171" s="233"/>
      <c r="AJ171" s="233"/>
      <c r="AK171" s="233"/>
      <c r="AL171" s="233"/>
      <c r="AM171" s="233"/>
      <c r="AN171" s="233"/>
      <c r="AO171" s="233"/>
      <c r="AP171" s="233"/>
      <c r="AQ171" s="233"/>
      <c r="AR171" s="233"/>
      <c r="AS171" s="233"/>
      <c r="AT171" s="233"/>
      <c r="AU171" s="233"/>
      <c r="AV171" s="233"/>
    </row>
    <row r="172" spans="1:48" s="238" customFormat="1" ht="12.75">
      <c r="A172" s="233"/>
      <c r="B172" s="233"/>
      <c r="C172" s="233"/>
      <c r="D172" s="233"/>
      <c r="E172" s="233"/>
      <c r="F172" s="233"/>
      <c r="G172" s="233"/>
      <c r="H172" s="233"/>
      <c r="I172" s="233"/>
      <c r="J172" s="233"/>
      <c r="K172" s="233"/>
      <c r="L172" s="233"/>
      <c r="M172" s="233"/>
      <c r="N172" s="233"/>
      <c r="O172" s="233"/>
      <c r="P172" s="233"/>
      <c r="Q172" s="233"/>
      <c r="R172" s="233"/>
      <c r="S172" s="233"/>
      <c r="T172" s="233"/>
      <c r="U172" s="233"/>
      <c r="V172" s="233"/>
      <c r="W172" s="233"/>
      <c r="X172" s="233"/>
      <c r="Y172" s="233"/>
      <c r="Z172" s="233"/>
      <c r="AA172" s="233"/>
      <c r="AB172" s="233"/>
      <c r="AC172" s="233"/>
      <c r="AD172" s="233"/>
      <c r="AE172" s="233"/>
      <c r="AF172" s="233"/>
      <c r="AG172" s="233"/>
      <c r="AH172" s="233"/>
      <c r="AI172" s="233"/>
      <c r="AJ172" s="233"/>
      <c r="AK172" s="233"/>
      <c r="AL172" s="233"/>
      <c r="AM172" s="233"/>
      <c r="AN172" s="233"/>
      <c r="AO172" s="233"/>
      <c r="AP172" s="233"/>
      <c r="AQ172" s="233"/>
      <c r="AR172" s="233"/>
      <c r="AS172" s="233"/>
      <c r="AT172" s="233"/>
      <c r="AU172" s="233"/>
      <c r="AV172" s="233"/>
    </row>
    <row r="173" spans="1:48" s="238" customFormat="1" ht="12.75">
      <c r="A173" s="233"/>
      <c r="B173" s="233"/>
      <c r="C173" s="233"/>
      <c r="D173" s="233"/>
      <c r="E173" s="233"/>
      <c r="F173" s="233"/>
      <c r="G173" s="233"/>
      <c r="H173" s="233"/>
      <c r="I173" s="233"/>
      <c r="J173" s="233"/>
      <c r="K173" s="233"/>
      <c r="L173" s="233"/>
      <c r="M173" s="233"/>
      <c r="N173" s="233"/>
      <c r="O173" s="233"/>
      <c r="P173" s="233"/>
      <c r="Q173" s="233"/>
      <c r="R173" s="233"/>
      <c r="S173" s="233"/>
      <c r="T173" s="233"/>
      <c r="U173" s="233"/>
      <c r="V173" s="233"/>
      <c r="W173" s="233"/>
      <c r="X173" s="233"/>
      <c r="Y173" s="233"/>
      <c r="Z173" s="233"/>
      <c r="AA173" s="233"/>
      <c r="AB173" s="233"/>
      <c r="AC173" s="233"/>
      <c r="AD173" s="233"/>
      <c r="AE173" s="233"/>
      <c r="AF173" s="233"/>
      <c r="AG173" s="233"/>
      <c r="AH173" s="233"/>
      <c r="AI173" s="233"/>
      <c r="AJ173" s="233"/>
      <c r="AK173" s="233"/>
      <c r="AL173" s="233"/>
      <c r="AM173" s="233"/>
      <c r="AN173" s="233"/>
      <c r="AO173" s="233"/>
      <c r="AP173" s="233"/>
      <c r="AQ173" s="233"/>
      <c r="AR173" s="233"/>
      <c r="AS173" s="233"/>
      <c r="AT173" s="233"/>
      <c r="AU173" s="233"/>
      <c r="AV173" s="233"/>
    </row>
    <row r="174" spans="1:48" s="238" customFormat="1" ht="12.75">
      <c r="A174" s="233"/>
      <c r="B174" s="233"/>
      <c r="C174" s="233"/>
      <c r="D174" s="233"/>
      <c r="E174" s="233"/>
      <c r="F174" s="233"/>
      <c r="G174" s="233"/>
      <c r="H174" s="233"/>
      <c r="I174" s="233"/>
      <c r="J174" s="233"/>
      <c r="K174" s="233"/>
      <c r="L174" s="233"/>
      <c r="M174" s="233"/>
      <c r="N174" s="233"/>
      <c r="O174" s="233"/>
      <c r="P174" s="233"/>
      <c r="Q174" s="233"/>
      <c r="R174" s="233"/>
      <c r="S174" s="233"/>
      <c r="T174" s="233"/>
      <c r="U174" s="233"/>
      <c r="V174" s="233"/>
      <c r="W174" s="233"/>
      <c r="X174" s="233"/>
      <c r="Y174" s="233"/>
      <c r="Z174" s="233"/>
      <c r="AA174" s="233"/>
      <c r="AB174" s="233"/>
      <c r="AC174" s="233"/>
      <c r="AD174" s="233"/>
      <c r="AE174" s="233"/>
      <c r="AF174" s="233"/>
      <c r="AG174" s="233"/>
      <c r="AH174" s="233"/>
      <c r="AI174" s="233"/>
      <c r="AJ174" s="233"/>
      <c r="AK174" s="233"/>
      <c r="AL174" s="233"/>
      <c r="AM174" s="233"/>
      <c r="AN174" s="233"/>
      <c r="AO174" s="233"/>
      <c r="AP174" s="233"/>
      <c r="AQ174" s="233"/>
      <c r="AR174" s="233"/>
      <c r="AS174" s="233"/>
      <c r="AT174" s="233"/>
      <c r="AU174" s="233"/>
      <c r="AV174" s="233"/>
    </row>
    <row r="175" spans="1:48" s="238" customFormat="1" ht="12.75">
      <c r="A175" s="233"/>
      <c r="B175" s="233"/>
      <c r="C175" s="233"/>
      <c r="D175" s="233"/>
      <c r="E175" s="233"/>
      <c r="F175" s="233"/>
      <c r="G175" s="233"/>
      <c r="H175" s="233"/>
      <c r="I175" s="233"/>
      <c r="J175" s="233"/>
      <c r="K175" s="233"/>
      <c r="L175" s="233"/>
      <c r="M175" s="233"/>
      <c r="N175" s="233"/>
      <c r="O175" s="233"/>
      <c r="P175" s="233"/>
      <c r="Q175" s="233"/>
      <c r="R175" s="233"/>
      <c r="S175" s="233"/>
      <c r="T175" s="233"/>
      <c r="U175" s="233"/>
      <c r="V175" s="233"/>
      <c r="W175" s="233"/>
      <c r="X175" s="233"/>
      <c r="Y175" s="233"/>
      <c r="Z175" s="233"/>
      <c r="AA175" s="233"/>
      <c r="AB175" s="233"/>
      <c r="AC175" s="233"/>
      <c r="AD175" s="233"/>
      <c r="AE175" s="233"/>
      <c r="AF175" s="233"/>
      <c r="AG175" s="233"/>
      <c r="AH175" s="233"/>
      <c r="AI175" s="233"/>
      <c r="AJ175" s="233"/>
      <c r="AK175" s="233"/>
      <c r="AL175" s="233"/>
      <c r="AM175" s="233"/>
      <c r="AN175" s="233"/>
      <c r="AO175" s="233"/>
      <c r="AP175" s="233"/>
      <c r="AQ175" s="233"/>
      <c r="AR175" s="233"/>
      <c r="AS175" s="233"/>
      <c r="AT175" s="233"/>
      <c r="AU175" s="233"/>
      <c r="AV175" s="233"/>
    </row>
    <row r="176" spans="1:51" s="239" customFormat="1" ht="12.75">
      <c r="A176" s="264"/>
      <c r="B176" s="264"/>
      <c r="C176" s="264"/>
      <c r="D176" s="264"/>
      <c r="E176" s="264"/>
      <c r="F176" s="264"/>
      <c r="G176" s="264"/>
      <c r="H176" s="264"/>
      <c r="I176" s="264"/>
      <c r="J176" s="264"/>
      <c r="K176" s="264"/>
      <c r="L176" s="264"/>
      <c r="M176" s="264"/>
      <c r="N176" s="264"/>
      <c r="O176" s="264"/>
      <c r="P176" s="233"/>
      <c r="Q176" s="233"/>
      <c r="R176" s="233"/>
      <c r="S176" s="233"/>
      <c r="T176" s="233"/>
      <c r="U176" s="233"/>
      <c r="V176" s="233"/>
      <c r="W176" s="233"/>
      <c r="X176" s="233"/>
      <c r="Y176" s="233"/>
      <c r="Z176" s="233"/>
      <c r="AA176" s="233"/>
      <c r="AB176" s="233"/>
      <c r="AC176" s="233"/>
      <c r="AD176" s="233"/>
      <c r="AE176" s="233"/>
      <c r="AF176" s="233"/>
      <c r="AG176" s="233"/>
      <c r="AH176" s="233"/>
      <c r="AI176" s="233"/>
      <c r="AJ176" s="233"/>
      <c r="AK176" s="233"/>
      <c r="AL176" s="233"/>
      <c r="AM176" s="233"/>
      <c r="AN176" s="233"/>
      <c r="AO176" s="233"/>
      <c r="AP176" s="233"/>
      <c r="AQ176" s="233"/>
      <c r="AR176" s="233"/>
      <c r="AS176" s="233"/>
      <c r="AT176" s="233"/>
      <c r="AU176" s="233"/>
      <c r="AV176" s="233"/>
      <c r="AW176" s="238"/>
      <c r="AX176" s="238"/>
      <c r="AY176" s="238"/>
    </row>
    <row r="177" spans="1:51" s="239" customFormat="1" ht="12.75">
      <c r="A177" s="264"/>
      <c r="B177" s="264"/>
      <c r="C177" s="264"/>
      <c r="D177" s="264"/>
      <c r="E177" s="264"/>
      <c r="F177" s="264"/>
      <c r="G177" s="264"/>
      <c r="H177" s="264"/>
      <c r="I177" s="264"/>
      <c r="J177" s="264"/>
      <c r="K177" s="264"/>
      <c r="L177" s="264"/>
      <c r="M177" s="264"/>
      <c r="N177" s="264"/>
      <c r="O177" s="264"/>
      <c r="P177" s="233"/>
      <c r="Q177" s="233"/>
      <c r="R177" s="233"/>
      <c r="S177" s="233"/>
      <c r="T177" s="233"/>
      <c r="U177" s="233"/>
      <c r="V177" s="233"/>
      <c r="W177" s="233"/>
      <c r="X177" s="233"/>
      <c r="Y177" s="233"/>
      <c r="Z177" s="233"/>
      <c r="AA177" s="233"/>
      <c r="AB177" s="233"/>
      <c r="AC177" s="233"/>
      <c r="AD177" s="233"/>
      <c r="AE177" s="233"/>
      <c r="AF177" s="233"/>
      <c r="AG177" s="233"/>
      <c r="AH177" s="233"/>
      <c r="AI177" s="233"/>
      <c r="AJ177" s="233"/>
      <c r="AK177" s="233"/>
      <c r="AL177" s="233"/>
      <c r="AM177" s="233"/>
      <c r="AN177" s="233"/>
      <c r="AO177" s="233"/>
      <c r="AP177" s="233"/>
      <c r="AQ177" s="233"/>
      <c r="AR177" s="233"/>
      <c r="AS177" s="233"/>
      <c r="AT177" s="233"/>
      <c r="AU177" s="233"/>
      <c r="AV177" s="233"/>
      <c r="AW177" s="238"/>
      <c r="AX177" s="238"/>
      <c r="AY177" s="238"/>
    </row>
    <row r="178" spans="1:51" s="239" customFormat="1" ht="12.75">
      <c r="A178" s="264"/>
      <c r="B178" s="264"/>
      <c r="C178" s="264"/>
      <c r="D178" s="264"/>
      <c r="E178" s="264"/>
      <c r="F178" s="264"/>
      <c r="G178" s="264"/>
      <c r="H178" s="264"/>
      <c r="I178" s="264"/>
      <c r="J178" s="264"/>
      <c r="K178" s="264"/>
      <c r="L178" s="264"/>
      <c r="M178" s="264"/>
      <c r="N178" s="264"/>
      <c r="O178" s="264"/>
      <c r="P178" s="233"/>
      <c r="Q178" s="233"/>
      <c r="R178" s="233"/>
      <c r="S178" s="233"/>
      <c r="T178" s="233"/>
      <c r="U178" s="233"/>
      <c r="V178" s="233"/>
      <c r="W178" s="233"/>
      <c r="X178" s="233"/>
      <c r="Y178" s="233"/>
      <c r="Z178" s="233"/>
      <c r="AA178" s="233"/>
      <c r="AB178" s="233"/>
      <c r="AC178" s="233"/>
      <c r="AD178" s="233"/>
      <c r="AE178" s="233"/>
      <c r="AF178" s="233"/>
      <c r="AG178" s="233"/>
      <c r="AH178" s="233"/>
      <c r="AI178" s="233"/>
      <c r="AJ178" s="233"/>
      <c r="AK178" s="233"/>
      <c r="AL178" s="233"/>
      <c r="AM178" s="233"/>
      <c r="AN178" s="233"/>
      <c r="AO178" s="233"/>
      <c r="AP178" s="233"/>
      <c r="AQ178" s="233"/>
      <c r="AR178" s="233"/>
      <c r="AS178" s="233"/>
      <c r="AT178" s="233"/>
      <c r="AU178" s="233"/>
      <c r="AV178" s="233"/>
      <c r="AW178" s="238"/>
      <c r="AX178" s="238"/>
      <c r="AY178" s="238"/>
    </row>
    <row r="179" spans="1:51" s="239" customFormat="1" ht="12.75">
      <c r="A179" s="264"/>
      <c r="B179" s="264"/>
      <c r="C179" s="264"/>
      <c r="D179" s="264"/>
      <c r="E179" s="264"/>
      <c r="F179" s="264"/>
      <c r="G179" s="264"/>
      <c r="H179" s="264"/>
      <c r="I179" s="264"/>
      <c r="J179" s="264"/>
      <c r="K179" s="264"/>
      <c r="L179" s="264"/>
      <c r="M179" s="264"/>
      <c r="N179" s="264"/>
      <c r="O179" s="264"/>
      <c r="P179" s="233"/>
      <c r="Q179" s="233"/>
      <c r="R179" s="233"/>
      <c r="S179" s="233"/>
      <c r="T179" s="233"/>
      <c r="U179" s="233"/>
      <c r="V179" s="233"/>
      <c r="W179" s="233"/>
      <c r="X179" s="233"/>
      <c r="Y179" s="233"/>
      <c r="Z179" s="233"/>
      <c r="AA179" s="233"/>
      <c r="AB179" s="233"/>
      <c r="AC179" s="233"/>
      <c r="AD179" s="233"/>
      <c r="AE179" s="233"/>
      <c r="AF179" s="233"/>
      <c r="AG179" s="233"/>
      <c r="AH179" s="233"/>
      <c r="AI179" s="233"/>
      <c r="AJ179" s="233"/>
      <c r="AK179" s="233"/>
      <c r="AL179" s="233"/>
      <c r="AM179" s="233"/>
      <c r="AN179" s="233"/>
      <c r="AO179" s="233"/>
      <c r="AP179" s="233"/>
      <c r="AQ179" s="233"/>
      <c r="AR179" s="233"/>
      <c r="AS179" s="233"/>
      <c r="AT179" s="233"/>
      <c r="AU179" s="233"/>
      <c r="AV179" s="233"/>
      <c r="AW179" s="238"/>
      <c r="AX179" s="238"/>
      <c r="AY179" s="238"/>
    </row>
    <row r="180" spans="1:51" s="239" customFormat="1" ht="12.75">
      <c r="A180" s="264"/>
      <c r="B180" s="264"/>
      <c r="C180" s="264"/>
      <c r="D180" s="264"/>
      <c r="E180" s="264"/>
      <c r="F180" s="264"/>
      <c r="G180" s="264"/>
      <c r="H180" s="264"/>
      <c r="I180" s="264"/>
      <c r="J180" s="264"/>
      <c r="K180" s="264"/>
      <c r="L180" s="264"/>
      <c r="M180" s="264"/>
      <c r="N180" s="264"/>
      <c r="O180" s="264"/>
      <c r="P180" s="233"/>
      <c r="Q180" s="233"/>
      <c r="R180" s="233"/>
      <c r="S180" s="233"/>
      <c r="T180" s="233"/>
      <c r="U180" s="233"/>
      <c r="V180" s="233"/>
      <c r="W180" s="233"/>
      <c r="X180" s="233"/>
      <c r="Y180" s="233"/>
      <c r="Z180" s="233"/>
      <c r="AA180" s="233"/>
      <c r="AB180" s="233"/>
      <c r="AC180" s="233"/>
      <c r="AD180" s="233"/>
      <c r="AE180" s="233"/>
      <c r="AF180" s="233"/>
      <c r="AG180" s="233"/>
      <c r="AH180" s="233"/>
      <c r="AI180" s="233"/>
      <c r="AJ180" s="233"/>
      <c r="AK180" s="233"/>
      <c r="AL180" s="233"/>
      <c r="AM180" s="233"/>
      <c r="AN180" s="233"/>
      <c r="AO180" s="233"/>
      <c r="AP180" s="233"/>
      <c r="AQ180" s="233"/>
      <c r="AR180" s="233"/>
      <c r="AS180" s="233"/>
      <c r="AT180" s="233"/>
      <c r="AU180" s="233"/>
      <c r="AV180" s="233"/>
      <c r="AW180" s="238"/>
      <c r="AX180" s="238"/>
      <c r="AY180" s="238"/>
    </row>
    <row r="181" spans="1:51" s="239" customFormat="1" ht="12.75">
      <c r="A181" s="264"/>
      <c r="B181" s="264"/>
      <c r="C181" s="264"/>
      <c r="D181" s="264"/>
      <c r="E181" s="264"/>
      <c r="F181" s="264"/>
      <c r="G181" s="264"/>
      <c r="H181" s="264"/>
      <c r="I181" s="264"/>
      <c r="J181" s="264"/>
      <c r="K181" s="264"/>
      <c r="L181" s="264"/>
      <c r="M181" s="264"/>
      <c r="N181" s="264"/>
      <c r="O181" s="264"/>
      <c r="P181" s="233"/>
      <c r="Q181" s="233"/>
      <c r="R181" s="233"/>
      <c r="S181" s="233"/>
      <c r="T181" s="233"/>
      <c r="U181" s="233"/>
      <c r="V181" s="233"/>
      <c r="W181" s="233"/>
      <c r="X181" s="233"/>
      <c r="Y181" s="233"/>
      <c r="Z181" s="233"/>
      <c r="AA181" s="233"/>
      <c r="AB181" s="233"/>
      <c r="AC181" s="233"/>
      <c r="AD181" s="233"/>
      <c r="AE181" s="233"/>
      <c r="AF181" s="233"/>
      <c r="AG181" s="233"/>
      <c r="AH181" s="233"/>
      <c r="AI181" s="233"/>
      <c r="AJ181" s="233"/>
      <c r="AK181" s="233"/>
      <c r="AL181" s="233"/>
      <c r="AM181" s="233"/>
      <c r="AN181" s="233"/>
      <c r="AO181" s="233"/>
      <c r="AP181" s="233"/>
      <c r="AQ181" s="233"/>
      <c r="AR181" s="233"/>
      <c r="AS181" s="233"/>
      <c r="AT181" s="233"/>
      <c r="AU181" s="233"/>
      <c r="AV181" s="233"/>
      <c r="AW181" s="238"/>
      <c r="AX181" s="238"/>
      <c r="AY181" s="238"/>
    </row>
    <row r="182" spans="1:51" s="239" customFormat="1" ht="12.75">
      <c r="A182" s="264"/>
      <c r="B182" s="264"/>
      <c r="C182" s="264"/>
      <c r="D182" s="264"/>
      <c r="E182" s="264"/>
      <c r="F182" s="264"/>
      <c r="G182" s="264"/>
      <c r="H182" s="264"/>
      <c r="I182" s="264"/>
      <c r="J182" s="264"/>
      <c r="K182" s="264"/>
      <c r="L182" s="264"/>
      <c r="M182" s="264"/>
      <c r="N182" s="264"/>
      <c r="O182" s="264"/>
      <c r="P182" s="233"/>
      <c r="Q182" s="233"/>
      <c r="R182" s="233"/>
      <c r="S182" s="233"/>
      <c r="T182" s="233"/>
      <c r="U182" s="233"/>
      <c r="V182" s="233"/>
      <c r="W182" s="233"/>
      <c r="X182" s="233"/>
      <c r="Y182" s="233"/>
      <c r="Z182" s="233"/>
      <c r="AA182" s="233"/>
      <c r="AB182" s="233"/>
      <c r="AC182" s="233"/>
      <c r="AD182" s="233"/>
      <c r="AE182" s="233"/>
      <c r="AF182" s="233"/>
      <c r="AG182" s="233"/>
      <c r="AH182" s="233"/>
      <c r="AI182" s="233"/>
      <c r="AJ182" s="233"/>
      <c r="AK182" s="233"/>
      <c r="AL182" s="233"/>
      <c r="AM182" s="233"/>
      <c r="AN182" s="233"/>
      <c r="AO182" s="233"/>
      <c r="AP182" s="233"/>
      <c r="AQ182" s="233"/>
      <c r="AR182" s="233"/>
      <c r="AS182" s="233"/>
      <c r="AT182" s="233"/>
      <c r="AU182" s="233"/>
      <c r="AV182" s="233"/>
      <c r="AW182" s="238"/>
      <c r="AX182" s="238"/>
      <c r="AY182" s="238"/>
    </row>
    <row r="183" spans="1:51" s="239" customFormat="1" ht="12.75">
      <c r="A183" s="264"/>
      <c r="B183" s="264"/>
      <c r="C183" s="264"/>
      <c r="D183" s="264"/>
      <c r="E183" s="264"/>
      <c r="F183" s="264"/>
      <c r="G183" s="264"/>
      <c r="H183" s="264"/>
      <c r="I183" s="264"/>
      <c r="J183" s="264"/>
      <c r="K183" s="264"/>
      <c r="L183" s="264"/>
      <c r="M183" s="264"/>
      <c r="N183" s="264"/>
      <c r="O183" s="264"/>
      <c r="P183" s="233"/>
      <c r="Q183" s="233"/>
      <c r="R183" s="233"/>
      <c r="S183" s="233"/>
      <c r="T183" s="233"/>
      <c r="U183" s="233"/>
      <c r="V183" s="233"/>
      <c r="W183" s="233"/>
      <c r="X183" s="233"/>
      <c r="Y183" s="233"/>
      <c r="Z183" s="233"/>
      <c r="AA183" s="233"/>
      <c r="AB183" s="233"/>
      <c r="AC183" s="233"/>
      <c r="AD183" s="233"/>
      <c r="AE183" s="233"/>
      <c r="AF183" s="233"/>
      <c r="AG183" s="233"/>
      <c r="AH183" s="233"/>
      <c r="AI183" s="233"/>
      <c r="AJ183" s="233"/>
      <c r="AK183" s="233"/>
      <c r="AL183" s="233"/>
      <c r="AM183" s="233"/>
      <c r="AN183" s="233"/>
      <c r="AO183" s="233"/>
      <c r="AP183" s="233"/>
      <c r="AQ183" s="233"/>
      <c r="AR183" s="233"/>
      <c r="AS183" s="233"/>
      <c r="AT183" s="233"/>
      <c r="AU183" s="233"/>
      <c r="AV183" s="233"/>
      <c r="AW183" s="238"/>
      <c r="AX183" s="238"/>
      <c r="AY183" s="238"/>
    </row>
    <row r="184" spans="1:51" s="239" customFormat="1" ht="12.75">
      <c r="A184" s="264"/>
      <c r="B184" s="264"/>
      <c r="C184" s="264"/>
      <c r="D184" s="264"/>
      <c r="E184" s="264"/>
      <c r="F184" s="264"/>
      <c r="G184" s="264"/>
      <c r="H184" s="264"/>
      <c r="I184" s="264"/>
      <c r="J184" s="264"/>
      <c r="K184" s="264"/>
      <c r="L184" s="264"/>
      <c r="M184" s="264"/>
      <c r="N184" s="264"/>
      <c r="O184" s="264"/>
      <c r="P184" s="233"/>
      <c r="Q184" s="233"/>
      <c r="R184" s="233"/>
      <c r="S184" s="233"/>
      <c r="T184" s="233"/>
      <c r="U184" s="233"/>
      <c r="V184" s="233"/>
      <c r="W184" s="233"/>
      <c r="X184" s="233"/>
      <c r="Y184" s="233"/>
      <c r="Z184" s="233"/>
      <c r="AA184" s="233"/>
      <c r="AB184" s="233"/>
      <c r="AC184" s="233"/>
      <c r="AD184" s="233"/>
      <c r="AE184" s="233"/>
      <c r="AF184" s="233"/>
      <c r="AG184" s="233"/>
      <c r="AH184" s="233"/>
      <c r="AI184" s="233"/>
      <c r="AJ184" s="233"/>
      <c r="AK184" s="233"/>
      <c r="AL184" s="233"/>
      <c r="AM184" s="233"/>
      <c r="AN184" s="233"/>
      <c r="AO184" s="233"/>
      <c r="AP184" s="233"/>
      <c r="AQ184" s="233"/>
      <c r="AR184" s="233"/>
      <c r="AS184" s="233"/>
      <c r="AT184" s="233"/>
      <c r="AU184" s="233"/>
      <c r="AV184" s="233"/>
      <c r="AW184" s="238"/>
      <c r="AX184" s="238"/>
      <c r="AY184" s="238"/>
    </row>
    <row r="185" spans="1:51" s="239" customFormat="1" ht="12.75">
      <c r="A185" s="264"/>
      <c r="B185" s="264"/>
      <c r="C185" s="264"/>
      <c r="D185" s="264"/>
      <c r="E185" s="264"/>
      <c r="F185" s="264"/>
      <c r="G185" s="264"/>
      <c r="H185" s="264"/>
      <c r="I185" s="264"/>
      <c r="J185" s="264"/>
      <c r="K185" s="264"/>
      <c r="L185" s="264"/>
      <c r="M185" s="264"/>
      <c r="N185" s="264"/>
      <c r="O185" s="264"/>
      <c r="P185" s="233"/>
      <c r="Q185" s="233"/>
      <c r="R185" s="233"/>
      <c r="S185" s="233"/>
      <c r="T185" s="233"/>
      <c r="U185" s="233"/>
      <c r="V185" s="233"/>
      <c r="W185" s="233"/>
      <c r="X185" s="233"/>
      <c r="Y185" s="233"/>
      <c r="Z185" s="233"/>
      <c r="AA185" s="233"/>
      <c r="AB185" s="233"/>
      <c r="AC185" s="233"/>
      <c r="AD185" s="233"/>
      <c r="AE185" s="233"/>
      <c r="AF185" s="233"/>
      <c r="AG185" s="233"/>
      <c r="AH185" s="233"/>
      <c r="AI185" s="233"/>
      <c r="AJ185" s="233"/>
      <c r="AK185" s="233"/>
      <c r="AL185" s="233"/>
      <c r="AM185" s="233"/>
      <c r="AN185" s="233"/>
      <c r="AO185" s="233"/>
      <c r="AP185" s="233"/>
      <c r="AQ185" s="233"/>
      <c r="AR185" s="233"/>
      <c r="AS185" s="233"/>
      <c r="AT185" s="233"/>
      <c r="AU185" s="233"/>
      <c r="AV185" s="233"/>
      <c r="AW185" s="238"/>
      <c r="AX185" s="238"/>
      <c r="AY185" s="238"/>
    </row>
    <row r="186" spans="1:51" s="239" customFormat="1" ht="12.75">
      <c r="A186" s="264"/>
      <c r="B186" s="264"/>
      <c r="C186" s="264"/>
      <c r="D186" s="264"/>
      <c r="E186" s="264"/>
      <c r="F186" s="264"/>
      <c r="G186" s="264"/>
      <c r="J186" s="264"/>
      <c r="K186" s="264"/>
      <c r="L186" s="264"/>
      <c r="M186" s="264"/>
      <c r="N186" s="264"/>
      <c r="O186" s="264"/>
      <c r="P186" s="233"/>
      <c r="Q186" s="233"/>
      <c r="R186" s="233"/>
      <c r="S186" s="233"/>
      <c r="T186" s="233"/>
      <c r="U186" s="233"/>
      <c r="V186" s="233"/>
      <c r="W186" s="233"/>
      <c r="X186" s="233"/>
      <c r="Y186" s="233"/>
      <c r="Z186" s="233"/>
      <c r="AA186" s="233"/>
      <c r="AB186" s="233"/>
      <c r="AC186" s="233"/>
      <c r="AD186" s="233"/>
      <c r="AE186" s="233"/>
      <c r="AF186" s="233"/>
      <c r="AG186" s="233"/>
      <c r="AH186" s="233"/>
      <c r="AI186" s="233"/>
      <c r="AJ186" s="233"/>
      <c r="AK186" s="233"/>
      <c r="AL186" s="233"/>
      <c r="AM186" s="233"/>
      <c r="AN186" s="233"/>
      <c r="AO186" s="233"/>
      <c r="AP186" s="233"/>
      <c r="AQ186" s="233"/>
      <c r="AR186" s="233"/>
      <c r="AS186" s="233"/>
      <c r="AT186" s="233"/>
      <c r="AU186" s="233"/>
      <c r="AV186" s="233"/>
      <c r="AW186" s="238"/>
      <c r="AX186" s="238"/>
      <c r="AY186" s="238"/>
    </row>
    <row r="187" spans="1:51" s="239" customFormat="1" ht="12.75">
      <c r="A187" s="264"/>
      <c r="B187" s="264"/>
      <c r="C187" s="264"/>
      <c r="D187" s="264"/>
      <c r="E187" s="264"/>
      <c r="F187" s="264"/>
      <c r="G187" s="264"/>
      <c r="J187" s="264"/>
      <c r="K187" s="264"/>
      <c r="L187" s="264"/>
      <c r="M187" s="264"/>
      <c r="N187" s="264"/>
      <c r="O187" s="264"/>
      <c r="P187" s="233"/>
      <c r="Q187" s="233"/>
      <c r="R187" s="233"/>
      <c r="S187" s="233"/>
      <c r="T187" s="233"/>
      <c r="U187" s="233"/>
      <c r="V187" s="233"/>
      <c r="W187" s="233"/>
      <c r="X187" s="233"/>
      <c r="Y187" s="233"/>
      <c r="Z187" s="233"/>
      <c r="AA187" s="233"/>
      <c r="AB187" s="233"/>
      <c r="AC187" s="233"/>
      <c r="AD187" s="233"/>
      <c r="AE187" s="233"/>
      <c r="AF187" s="233"/>
      <c r="AG187" s="233"/>
      <c r="AH187" s="233"/>
      <c r="AI187" s="233"/>
      <c r="AJ187" s="233"/>
      <c r="AK187" s="233"/>
      <c r="AL187" s="233"/>
      <c r="AM187" s="233"/>
      <c r="AN187" s="233"/>
      <c r="AO187" s="233"/>
      <c r="AP187" s="233"/>
      <c r="AQ187" s="233"/>
      <c r="AR187" s="233"/>
      <c r="AS187" s="233"/>
      <c r="AT187" s="233"/>
      <c r="AU187" s="233"/>
      <c r="AV187" s="233"/>
      <c r="AW187" s="238"/>
      <c r="AX187" s="238"/>
      <c r="AY187" s="238"/>
    </row>
    <row r="188" spans="1:51" s="239" customFormat="1" ht="12.75">
      <c r="A188" s="264"/>
      <c r="B188" s="264"/>
      <c r="C188" s="264"/>
      <c r="D188" s="264"/>
      <c r="E188" s="264"/>
      <c r="F188" s="264"/>
      <c r="G188" s="264"/>
      <c r="J188" s="264"/>
      <c r="K188" s="264"/>
      <c r="L188" s="264"/>
      <c r="M188" s="264"/>
      <c r="N188" s="264"/>
      <c r="O188" s="264"/>
      <c r="P188" s="233"/>
      <c r="Q188" s="233"/>
      <c r="R188" s="233"/>
      <c r="S188" s="233"/>
      <c r="T188" s="233"/>
      <c r="U188" s="233"/>
      <c r="V188" s="233"/>
      <c r="W188" s="233"/>
      <c r="X188" s="233"/>
      <c r="Y188" s="233"/>
      <c r="Z188" s="233"/>
      <c r="AA188" s="233"/>
      <c r="AB188" s="233"/>
      <c r="AC188" s="233"/>
      <c r="AD188" s="233"/>
      <c r="AE188" s="233"/>
      <c r="AF188" s="233"/>
      <c r="AG188" s="233"/>
      <c r="AH188" s="233"/>
      <c r="AI188" s="233"/>
      <c r="AJ188" s="233"/>
      <c r="AK188" s="233"/>
      <c r="AL188" s="233"/>
      <c r="AM188" s="233"/>
      <c r="AN188" s="233"/>
      <c r="AO188" s="233"/>
      <c r="AP188" s="233"/>
      <c r="AQ188" s="233"/>
      <c r="AR188" s="233"/>
      <c r="AS188" s="233"/>
      <c r="AT188" s="233"/>
      <c r="AU188" s="233"/>
      <c r="AV188" s="233"/>
      <c r="AW188" s="238"/>
      <c r="AX188" s="238"/>
      <c r="AY188" s="238"/>
    </row>
    <row r="189" spans="1:51" s="239" customFormat="1" ht="12.75">
      <c r="A189" s="264"/>
      <c r="B189" s="264"/>
      <c r="C189" s="264"/>
      <c r="D189" s="264"/>
      <c r="E189" s="264"/>
      <c r="F189" s="264"/>
      <c r="G189" s="264"/>
      <c r="J189" s="264"/>
      <c r="K189" s="264"/>
      <c r="L189" s="264"/>
      <c r="M189" s="264"/>
      <c r="N189" s="264"/>
      <c r="O189" s="264"/>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8"/>
      <c r="AX189" s="238"/>
      <c r="AY189" s="238"/>
    </row>
    <row r="190" spans="1:51" s="239" customFormat="1" ht="12.75">
      <c r="A190" s="264"/>
      <c r="B190" s="264"/>
      <c r="C190" s="264"/>
      <c r="D190" s="264"/>
      <c r="E190" s="264"/>
      <c r="F190" s="264"/>
      <c r="G190" s="264"/>
      <c r="J190" s="264"/>
      <c r="K190" s="264"/>
      <c r="L190" s="264"/>
      <c r="M190" s="264"/>
      <c r="N190" s="264"/>
      <c r="O190" s="264"/>
      <c r="P190" s="233"/>
      <c r="Q190" s="233"/>
      <c r="R190" s="233"/>
      <c r="S190" s="233"/>
      <c r="T190" s="233"/>
      <c r="U190" s="233"/>
      <c r="V190" s="233"/>
      <c r="W190" s="233"/>
      <c r="X190" s="233"/>
      <c r="Y190" s="233"/>
      <c r="Z190" s="233"/>
      <c r="AA190" s="233"/>
      <c r="AB190" s="233"/>
      <c r="AC190" s="233"/>
      <c r="AD190" s="233"/>
      <c r="AE190" s="233"/>
      <c r="AF190" s="233"/>
      <c r="AG190" s="233"/>
      <c r="AH190" s="233"/>
      <c r="AI190" s="233"/>
      <c r="AJ190" s="233"/>
      <c r="AK190" s="233"/>
      <c r="AL190" s="233"/>
      <c r="AM190" s="233"/>
      <c r="AN190" s="233"/>
      <c r="AO190" s="233"/>
      <c r="AP190" s="233"/>
      <c r="AQ190" s="233"/>
      <c r="AR190" s="233"/>
      <c r="AS190" s="233"/>
      <c r="AT190" s="233"/>
      <c r="AU190" s="233"/>
      <c r="AV190" s="233"/>
      <c r="AW190" s="238"/>
      <c r="AX190" s="238"/>
      <c r="AY190" s="238"/>
    </row>
    <row r="191" spans="1:51" s="239" customFormat="1" ht="12.75">
      <c r="A191" s="264"/>
      <c r="B191" s="264"/>
      <c r="C191" s="264"/>
      <c r="D191" s="264"/>
      <c r="E191" s="264"/>
      <c r="F191" s="264"/>
      <c r="G191" s="264"/>
      <c r="J191" s="264"/>
      <c r="K191" s="264"/>
      <c r="L191" s="264"/>
      <c r="M191" s="264"/>
      <c r="N191" s="264"/>
      <c r="O191" s="264"/>
      <c r="P191" s="233"/>
      <c r="Q191" s="233"/>
      <c r="R191" s="233"/>
      <c r="S191" s="233"/>
      <c r="T191" s="233"/>
      <c r="U191" s="233"/>
      <c r="V191" s="233"/>
      <c r="W191" s="233"/>
      <c r="X191" s="233"/>
      <c r="Y191" s="233"/>
      <c r="Z191" s="233"/>
      <c r="AA191" s="233"/>
      <c r="AB191" s="233"/>
      <c r="AC191" s="233"/>
      <c r="AD191" s="233"/>
      <c r="AE191" s="233"/>
      <c r="AF191" s="233"/>
      <c r="AG191" s="233"/>
      <c r="AH191" s="233"/>
      <c r="AI191" s="233"/>
      <c r="AJ191" s="233"/>
      <c r="AK191" s="233"/>
      <c r="AL191" s="233"/>
      <c r="AM191" s="233"/>
      <c r="AN191" s="233"/>
      <c r="AO191" s="233"/>
      <c r="AP191" s="233"/>
      <c r="AQ191" s="233"/>
      <c r="AR191" s="233"/>
      <c r="AS191" s="233"/>
      <c r="AT191" s="233"/>
      <c r="AU191" s="233"/>
      <c r="AV191" s="233"/>
      <c r="AW191" s="238"/>
      <c r="AX191" s="238"/>
      <c r="AY191" s="238"/>
    </row>
    <row r="192" spans="1:51" s="239" customFormat="1" ht="12.75">
      <c r="A192" s="264"/>
      <c r="B192" s="264"/>
      <c r="C192" s="264"/>
      <c r="D192" s="264"/>
      <c r="E192" s="264"/>
      <c r="F192" s="264"/>
      <c r="G192" s="264"/>
      <c r="J192" s="264"/>
      <c r="K192" s="264"/>
      <c r="L192" s="264"/>
      <c r="M192" s="264"/>
      <c r="N192" s="264"/>
      <c r="O192" s="264"/>
      <c r="P192" s="233"/>
      <c r="Q192" s="233"/>
      <c r="R192" s="233"/>
      <c r="S192" s="233"/>
      <c r="T192" s="233"/>
      <c r="U192" s="233"/>
      <c r="V192" s="233"/>
      <c r="W192" s="233"/>
      <c r="X192" s="233"/>
      <c r="Y192" s="233"/>
      <c r="Z192" s="233"/>
      <c r="AA192" s="233"/>
      <c r="AB192" s="233"/>
      <c r="AC192" s="233"/>
      <c r="AD192" s="233"/>
      <c r="AE192" s="233"/>
      <c r="AF192" s="233"/>
      <c r="AG192" s="233"/>
      <c r="AH192" s="233"/>
      <c r="AI192" s="233"/>
      <c r="AJ192" s="233"/>
      <c r="AK192" s="233"/>
      <c r="AL192" s="233"/>
      <c r="AM192" s="233"/>
      <c r="AN192" s="233"/>
      <c r="AO192" s="233"/>
      <c r="AP192" s="233"/>
      <c r="AQ192" s="233"/>
      <c r="AR192" s="233"/>
      <c r="AS192" s="233"/>
      <c r="AT192" s="233"/>
      <c r="AU192" s="233"/>
      <c r="AV192" s="233"/>
      <c r="AW192" s="238"/>
      <c r="AX192" s="238"/>
      <c r="AY192" s="238"/>
    </row>
    <row r="193" spans="1:51" s="239" customFormat="1" ht="12.75">
      <c r="A193" s="264"/>
      <c r="B193" s="264"/>
      <c r="C193" s="264"/>
      <c r="D193" s="264"/>
      <c r="E193" s="264"/>
      <c r="F193" s="264"/>
      <c r="G193" s="264"/>
      <c r="J193" s="264"/>
      <c r="K193" s="264"/>
      <c r="L193" s="264"/>
      <c r="M193" s="264"/>
      <c r="N193" s="264"/>
      <c r="O193" s="264"/>
      <c r="P193" s="233"/>
      <c r="Q193" s="233"/>
      <c r="R193" s="233"/>
      <c r="S193" s="233"/>
      <c r="T193" s="233"/>
      <c r="U193" s="233"/>
      <c r="V193" s="233"/>
      <c r="W193" s="233"/>
      <c r="X193" s="233"/>
      <c r="Y193" s="233"/>
      <c r="Z193" s="233"/>
      <c r="AA193" s="233"/>
      <c r="AB193" s="233"/>
      <c r="AC193" s="233"/>
      <c r="AD193" s="233"/>
      <c r="AE193" s="233"/>
      <c r="AF193" s="233"/>
      <c r="AG193" s="233"/>
      <c r="AH193" s="233"/>
      <c r="AI193" s="233"/>
      <c r="AJ193" s="233"/>
      <c r="AK193" s="233"/>
      <c r="AL193" s="233"/>
      <c r="AM193" s="233"/>
      <c r="AN193" s="233"/>
      <c r="AO193" s="233"/>
      <c r="AP193" s="233"/>
      <c r="AQ193" s="233"/>
      <c r="AR193" s="233"/>
      <c r="AS193" s="233"/>
      <c r="AT193" s="233"/>
      <c r="AU193" s="233"/>
      <c r="AV193" s="233"/>
      <c r="AW193" s="238"/>
      <c r="AX193" s="238"/>
      <c r="AY193" s="238"/>
    </row>
    <row r="194" spans="16:51" s="239" customFormat="1" ht="12.75">
      <c r="P194" s="238"/>
      <c r="Q194" s="238"/>
      <c r="R194" s="238"/>
      <c r="S194" s="238"/>
      <c r="T194" s="238"/>
      <c r="U194" s="233"/>
      <c r="V194" s="233"/>
      <c r="W194" s="233"/>
      <c r="X194" s="233"/>
      <c r="Y194" s="233"/>
      <c r="Z194" s="233"/>
      <c r="AA194" s="233"/>
      <c r="AB194" s="233"/>
      <c r="AC194" s="233"/>
      <c r="AD194" s="233"/>
      <c r="AE194" s="233"/>
      <c r="AF194" s="233"/>
      <c r="AG194" s="233"/>
      <c r="AH194" s="233"/>
      <c r="AI194" s="233"/>
      <c r="AJ194" s="233"/>
      <c r="AK194" s="233"/>
      <c r="AL194" s="233"/>
      <c r="AM194" s="233"/>
      <c r="AN194" s="233"/>
      <c r="AO194" s="233"/>
      <c r="AP194" s="238"/>
      <c r="AQ194" s="238"/>
      <c r="AR194" s="238"/>
      <c r="AS194" s="238"/>
      <c r="AT194" s="238"/>
      <c r="AU194" s="238"/>
      <c r="AV194" s="238"/>
      <c r="AW194" s="238"/>
      <c r="AX194" s="238"/>
      <c r="AY194" s="238"/>
    </row>
    <row r="195" spans="16:51" s="239" customFormat="1" ht="12.75">
      <c r="P195" s="238"/>
      <c r="Q195" s="238"/>
      <c r="R195" s="238"/>
      <c r="S195" s="238"/>
      <c r="T195" s="238"/>
      <c r="U195" s="233"/>
      <c r="V195" s="233"/>
      <c r="W195" s="233"/>
      <c r="X195" s="233"/>
      <c r="Y195" s="233"/>
      <c r="Z195" s="233"/>
      <c r="AA195" s="233"/>
      <c r="AB195" s="233"/>
      <c r="AC195" s="233"/>
      <c r="AD195" s="233"/>
      <c r="AE195" s="233"/>
      <c r="AF195" s="233"/>
      <c r="AG195" s="233"/>
      <c r="AH195" s="233"/>
      <c r="AI195" s="233"/>
      <c r="AJ195" s="233"/>
      <c r="AK195" s="233"/>
      <c r="AL195" s="233"/>
      <c r="AM195" s="233"/>
      <c r="AN195" s="233"/>
      <c r="AO195" s="233"/>
      <c r="AP195" s="238"/>
      <c r="AQ195" s="238"/>
      <c r="AR195" s="238"/>
      <c r="AS195" s="238"/>
      <c r="AT195" s="238"/>
      <c r="AU195" s="238"/>
      <c r="AV195" s="238"/>
      <c r="AW195" s="238"/>
      <c r="AX195" s="238"/>
      <c r="AY195" s="238"/>
    </row>
    <row r="196" spans="16:51" s="239" customFormat="1" ht="12.75">
      <c r="P196" s="238"/>
      <c r="Q196" s="238"/>
      <c r="R196" s="238"/>
      <c r="S196" s="238"/>
      <c r="T196" s="238"/>
      <c r="U196" s="238"/>
      <c r="V196" s="238"/>
      <c r="W196" s="238"/>
      <c r="X196" s="238"/>
      <c r="Y196" s="238"/>
      <c r="Z196" s="238"/>
      <c r="AA196" s="238"/>
      <c r="AB196" s="238"/>
      <c r="AC196" s="238"/>
      <c r="AD196" s="238"/>
      <c r="AE196" s="238"/>
      <c r="AF196" s="238"/>
      <c r="AG196" s="238"/>
      <c r="AH196" s="238"/>
      <c r="AI196" s="238"/>
      <c r="AJ196" s="238"/>
      <c r="AK196" s="238"/>
      <c r="AL196" s="238"/>
      <c r="AM196" s="238"/>
      <c r="AN196" s="238"/>
      <c r="AO196" s="238"/>
      <c r="AP196" s="238"/>
      <c r="AQ196" s="238"/>
      <c r="AR196" s="238"/>
      <c r="AS196" s="238"/>
      <c r="AT196" s="238"/>
      <c r="AU196" s="238"/>
      <c r="AV196" s="238"/>
      <c r="AW196" s="238"/>
      <c r="AX196" s="238"/>
      <c r="AY196" s="238"/>
    </row>
    <row r="197" spans="16:51" s="239" customFormat="1" ht="12.75">
      <c r="P197" s="238"/>
      <c r="Q197" s="238"/>
      <c r="R197" s="238"/>
      <c r="S197" s="238"/>
      <c r="T197" s="238"/>
      <c r="U197" s="238"/>
      <c r="V197" s="238"/>
      <c r="W197" s="238"/>
      <c r="X197" s="238"/>
      <c r="Y197" s="238"/>
      <c r="Z197" s="238"/>
      <c r="AA197" s="238"/>
      <c r="AB197" s="238"/>
      <c r="AC197" s="238"/>
      <c r="AD197" s="238"/>
      <c r="AE197" s="238"/>
      <c r="AF197" s="238"/>
      <c r="AG197" s="238"/>
      <c r="AH197" s="238"/>
      <c r="AI197" s="238"/>
      <c r="AJ197" s="238"/>
      <c r="AK197" s="238"/>
      <c r="AL197" s="238"/>
      <c r="AM197" s="238"/>
      <c r="AN197" s="238"/>
      <c r="AO197" s="238"/>
      <c r="AP197" s="238"/>
      <c r="AQ197" s="238"/>
      <c r="AR197" s="238"/>
      <c r="AS197" s="238"/>
      <c r="AT197" s="238"/>
      <c r="AU197" s="238"/>
      <c r="AV197" s="238"/>
      <c r="AW197" s="238"/>
      <c r="AX197" s="238"/>
      <c r="AY197" s="238"/>
    </row>
    <row r="198" spans="16:51" s="239" customFormat="1" ht="12.75">
      <c r="P198" s="238"/>
      <c r="Q198" s="238"/>
      <c r="R198" s="238"/>
      <c r="S198" s="238"/>
      <c r="T198" s="238"/>
      <c r="U198" s="238"/>
      <c r="V198" s="238"/>
      <c r="W198" s="238"/>
      <c r="X198" s="238"/>
      <c r="Y198" s="238"/>
      <c r="Z198" s="238"/>
      <c r="AA198" s="238"/>
      <c r="AB198" s="238"/>
      <c r="AC198" s="238"/>
      <c r="AD198" s="238"/>
      <c r="AE198" s="238"/>
      <c r="AF198" s="238"/>
      <c r="AG198" s="238"/>
      <c r="AH198" s="238"/>
      <c r="AI198" s="238"/>
      <c r="AJ198" s="238"/>
      <c r="AK198" s="238"/>
      <c r="AL198" s="238"/>
      <c r="AM198" s="238"/>
      <c r="AN198" s="238"/>
      <c r="AO198" s="238"/>
      <c r="AP198" s="238"/>
      <c r="AQ198" s="238"/>
      <c r="AR198" s="238"/>
      <c r="AS198" s="238"/>
      <c r="AT198" s="238"/>
      <c r="AU198" s="238"/>
      <c r="AV198" s="238"/>
      <c r="AW198" s="238"/>
      <c r="AX198" s="238"/>
      <c r="AY198" s="238"/>
    </row>
    <row r="199" spans="16:51" s="239" customFormat="1" ht="12.75">
      <c r="P199" s="238"/>
      <c r="Q199" s="238"/>
      <c r="R199" s="238"/>
      <c r="S199" s="238"/>
      <c r="T199" s="238"/>
      <c r="U199" s="238"/>
      <c r="V199" s="238"/>
      <c r="W199" s="238"/>
      <c r="X199" s="238"/>
      <c r="Y199" s="238"/>
      <c r="Z199" s="238"/>
      <c r="AA199" s="238"/>
      <c r="AB199" s="238"/>
      <c r="AC199" s="238"/>
      <c r="AD199" s="238"/>
      <c r="AE199" s="238"/>
      <c r="AF199" s="238"/>
      <c r="AG199" s="238"/>
      <c r="AH199" s="238"/>
      <c r="AI199" s="238"/>
      <c r="AJ199" s="238"/>
      <c r="AK199" s="238"/>
      <c r="AL199" s="238"/>
      <c r="AM199" s="238"/>
      <c r="AN199" s="238"/>
      <c r="AO199" s="238"/>
      <c r="AP199" s="238"/>
      <c r="AQ199" s="238"/>
      <c r="AR199" s="238"/>
      <c r="AS199" s="238"/>
      <c r="AT199" s="238"/>
      <c r="AU199" s="238"/>
      <c r="AV199" s="238"/>
      <c r="AW199" s="238"/>
      <c r="AX199" s="238"/>
      <c r="AY199" s="238"/>
    </row>
    <row r="200" spans="16:51" s="239" customFormat="1" ht="12.75">
      <c r="P200" s="238"/>
      <c r="Q200" s="238"/>
      <c r="R200" s="238"/>
      <c r="S200" s="238"/>
      <c r="T200" s="238"/>
      <c r="U200" s="238"/>
      <c r="V200" s="238"/>
      <c r="W200" s="238"/>
      <c r="X200" s="238"/>
      <c r="Y200" s="238"/>
      <c r="Z200" s="238"/>
      <c r="AA200" s="238"/>
      <c r="AB200" s="238"/>
      <c r="AC200" s="238"/>
      <c r="AD200" s="238"/>
      <c r="AE200" s="238"/>
      <c r="AF200" s="238"/>
      <c r="AG200" s="238"/>
      <c r="AH200" s="238"/>
      <c r="AI200" s="238"/>
      <c r="AJ200" s="238"/>
      <c r="AK200" s="238"/>
      <c r="AL200" s="238"/>
      <c r="AM200" s="238"/>
      <c r="AN200" s="238"/>
      <c r="AO200" s="238"/>
      <c r="AP200" s="238"/>
      <c r="AQ200" s="238"/>
      <c r="AR200" s="238"/>
      <c r="AS200" s="238"/>
      <c r="AT200" s="238"/>
      <c r="AU200" s="238"/>
      <c r="AV200" s="238"/>
      <c r="AW200" s="238"/>
      <c r="AX200" s="238"/>
      <c r="AY200" s="238"/>
    </row>
    <row r="201" spans="16:51" s="239" customFormat="1" ht="12.75">
      <c r="P201" s="238"/>
      <c r="Q201" s="238"/>
      <c r="R201" s="238"/>
      <c r="S201" s="238"/>
      <c r="T201" s="238"/>
      <c r="U201" s="238"/>
      <c r="V201" s="238"/>
      <c r="W201" s="238"/>
      <c r="X201" s="238"/>
      <c r="Y201" s="238"/>
      <c r="Z201" s="238"/>
      <c r="AA201" s="238"/>
      <c r="AB201" s="238"/>
      <c r="AC201" s="238"/>
      <c r="AD201" s="238"/>
      <c r="AE201" s="238"/>
      <c r="AF201" s="238"/>
      <c r="AG201" s="238"/>
      <c r="AH201" s="238"/>
      <c r="AI201" s="238"/>
      <c r="AJ201" s="238"/>
      <c r="AK201" s="238"/>
      <c r="AL201" s="238"/>
      <c r="AM201" s="238"/>
      <c r="AN201" s="238"/>
      <c r="AO201" s="238"/>
      <c r="AP201" s="238"/>
      <c r="AQ201" s="238"/>
      <c r="AR201" s="238"/>
      <c r="AS201" s="238"/>
      <c r="AT201" s="238"/>
      <c r="AU201" s="238"/>
      <c r="AV201" s="238"/>
      <c r="AW201" s="238"/>
      <c r="AX201" s="238"/>
      <c r="AY201" s="238"/>
    </row>
    <row r="202" spans="16:51" s="239" customFormat="1" ht="12.75">
      <c r="P202" s="238"/>
      <c r="Q202" s="238"/>
      <c r="R202" s="238"/>
      <c r="S202" s="238"/>
      <c r="T202" s="238"/>
      <c r="U202" s="238"/>
      <c r="V202" s="238"/>
      <c r="W202" s="238"/>
      <c r="X202" s="238"/>
      <c r="Y202" s="238"/>
      <c r="Z202" s="238"/>
      <c r="AA202" s="238"/>
      <c r="AB202" s="238"/>
      <c r="AC202" s="238"/>
      <c r="AD202" s="238"/>
      <c r="AE202" s="238"/>
      <c r="AF202" s="238"/>
      <c r="AG202" s="238"/>
      <c r="AH202" s="238"/>
      <c r="AI202" s="238"/>
      <c r="AJ202" s="238"/>
      <c r="AK202" s="238"/>
      <c r="AL202" s="238"/>
      <c r="AM202" s="238"/>
      <c r="AN202" s="238"/>
      <c r="AO202" s="238"/>
      <c r="AP202" s="238"/>
      <c r="AQ202" s="238"/>
      <c r="AR202" s="238"/>
      <c r="AS202" s="238"/>
      <c r="AT202" s="238"/>
      <c r="AU202" s="238"/>
      <c r="AV202" s="238"/>
      <c r="AW202" s="238"/>
      <c r="AX202" s="238"/>
      <c r="AY202" s="238"/>
    </row>
    <row r="203" spans="16:51" s="239" customFormat="1" ht="12.75">
      <c r="P203" s="238"/>
      <c r="Q203" s="238"/>
      <c r="R203" s="238"/>
      <c r="S203" s="238"/>
      <c r="T203" s="238"/>
      <c r="U203" s="238"/>
      <c r="V203" s="238"/>
      <c r="W203" s="238"/>
      <c r="X203" s="238"/>
      <c r="Y203" s="238"/>
      <c r="Z203" s="238"/>
      <c r="AA203" s="238"/>
      <c r="AB203" s="238"/>
      <c r="AC203" s="238"/>
      <c r="AD203" s="238"/>
      <c r="AE203" s="238"/>
      <c r="AF203" s="238"/>
      <c r="AG203" s="238"/>
      <c r="AH203" s="238"/>
      <c r="AI203" s="238"/>
      <c r="AJ203" s="238"/>
      <c r="AK203" s="238"/>
      <c r="AL203" s="238"/>
      <c r="AM203" s="238"/>
      <c r="AN203" s="238"/>
      <c r="AO203" s="238"/>
      <c r="AP203" s="238"/>
      <c r="AQ203" s="238"/>
      <c r="AR203" s="238"/>
      <c r="AS203" s="238"/>
      <c r="AT203" s="238"/>
      <c r="AU203" s="238"/>
      <c r="AV203" s="238"/>
      <c r="AW203" s="238"/>
      <c r="AX203" s="238"/>
      <c r="AY203" s="238"/>
    </row>
    <row r="204" spans="16:51" s="239" customFormat="1" ht="12.75">
      <c r="P204" s="238"/>
      <c r="Q204" s="238"/>
      <c r="R204" s="238"/>
      <c r="S204" s="238"/>
      <c r="T204" s="238"/>
      <c r="U204" s="238"/>
      <c r="V204" s="238"/>
      <c r="W204" s="238"/>
      <c r="X204" s="238"/>
      <c r="Y204" s="238"/>
      <c r="Z204" s="238"/>
      <c r="AA204" s="238"/>
      <c r="AB204" s="238"/>
      <c r="AC204" s="238"/>
      <c r="AD204" s="238"/>
      <c r="AE204" s="238"/>
      <c r="AF204" s="238"/>
      <c r="AG204" s="238"/>
      <c r="AH204" s="238"/>
      <c r="AI204" s="238"/>
      <c r="AJ204" s="238"/>
      <c r="AK204" s="238"/>
      <c r="AL204" s="238"/>
      <c r="AM204" s="238"/>
      <c r="AN204" s="238"/>
      <c r="AO204" s="238"/>
      <c r="AP204" s="238"/>
      <c r="AQ204" s="238"/>
      <c r="AR204" s="238"/>
      <c r="AS204" s="238"/>
      <c r="AT204" s="238"/>
      <c r="AU204" s="238"/>
      <c r="AV204" s="238"/>
      <c r="AW204" s="238"/>
      <c r="AX204" s="238"/>
      <c r="AY204" s="238"/>
    </row>
    <row r="205" spans="16:51" s="239" customFormat="1" ht="12.75">
      <c r="P205" s="238"/>
      <c r="Q205" s="238"/>
      <c r="R205" s="238"/>
      <c r="S205" s="238"/>
      <c r="T205" s="238"/>
      <c r="U205" s="238"/>
      <c r="V205" s="238"/>
      <c r="W205" s="238"/>
      <c r="X205" s="238"/>
      <c r="Y205" s="238"/>
      <c r="Z205" s="238"/>
      <c r="AA205" s="238"/>
      <c r="AB205" s="238"/>
      <c r="AC205" s="238"/>
      <c r="AD205" s="238"/>
      <c r="AE205" s="238"/>
      <c r="AF205" s="238"/>
      <c r="AG205" s="238"/>
      <c r="AH205" s="238"/>
      <c r="AI205" s="238"/>
      <c r="AJ205" s="238"/>
      <c r="AK205" s="238"/>
      <c r="AL205" s="238"/>
      <c r="AM205" s="238"/>
      <c r="AN205" s="238"/>
      <c r="AO205" s="238"/>
      <c r="AP205" s="238"/>
      <c r="AQ205" s="238"/>
      <c r="AR205" s="238"/>
      <c r="AS205" s="238"/>
      <c r="AT205" s="238"/>
      <c r="AU205" s="238"/>
      <c r="AV205" s="238"/>
      <c r="AW205" s="238"/>
      <c r="AX205" s="238"/>
      <c r="AY205" s="238"/>
    </row>
    <row r="206" spans="16:51" s="239" customFormat="1" ht="12.75">
      <c r="P206" s="238"/>
      <c r="Q206" s="238"/>
      <c r="R206" s="238"/>
      <c r="S206" s="238"/>
      <c r="T206" s="238"/>
      <c r="U206" s="238"/>
      <c r="V206" s="238"/>
      <c r="W206" s="238"/>
      <c r="X206" s="238"/>
      <c r="Y206" s="238"/>
      <c r="Z206" s="238"/>
      <c r="AA206" s="238"/>
      <c r="AB206" s="238"/>
      <c r="AC206" s="238"/>
      <c r="AD206" s="238"/>
      <c r="AE206" s="238"/>
      <c r="AF206" s="238"/>
      <c r="AG206" s="238"/>
      <c r="AH206" s="238"/>
      <c r="AI206" s="238"/>
      <c r="AJ206" s="238"/>
      <c r="AK206" s="238"/>
      <c r="AL206" s="238"/>
      <c r="AM206" s="238"/>
      <c r="AN206" s="238"/>
      <c r="AO206" s="238"/>
      <c r="AP206" s="238"/>
      <c r="AQ206" s="238"/>
      <c r="AR206" s="238"/>
      <c r="AS206" s="238"/>
      <c r="AT206" s="238"/>
      <c r="AU206" s="238"/>
      <c r="AV206" s="238"/>
      <c r="AW206" s="238"/>
      <c r="AX206" s="238"/>
      <c r="AY206" s="238"/>
    </row>
    <row r="207" spans="16:51" s="239" customFormat="1" ht="12.75">
      <c r="P207" s="238"/>
      <c r="Q207" s="238"/>
      <c r="R207" s="238"/>
      <c r="S207" s="238"/>
      <c r="T207" s="238"/>
      <c r="U207" s="238"/>
      <c r="V207" s="238"/>
      <c r="W207" s="238"/>
      <c r="X207" s="238"/>
      <c r="Y207" s="238"/>
      <c r="Z207" s="238"/>
      <c r="AA207" s="238"/>
      <c r="AB207" s="238"/>
      <c r="AC207" s="238"/>
      <c r="AD207" s="238"/>
      <c r="AE207" s="238"/>
      <c r="AF207" s="238"/>
      <c r="AG207" s="238"/>
      <c r="AH207" s="238"/>
      <c r="AI207" s="238"/>
      <c r="AJ207" s="238"/>
      <c r="AK207" s="238"/>
      <c r="AL207" s="238"/>
      <c r="AM207" s="238"/>
      <c r="AN207" s="238"/>
      <c r="AO207" s="238"/>
      <c r="AP207" s="238"/>
      <c r="AQ207" s="238"/>
      <c r="AR207" s="238"/>
      <c r="AS207" s="238"/>
      <c r="AT207" s="238"/>
      <c r="AU207" s="238"/>
      <c r="AV207" s="238"/>
      <c r="AW207" s="238"/>
      <c r="AX207" s="238"/>
      <c r="AY207" s="238"/>
    </row>
    <row r="208" spans="16:51" s="239" customFormat="1" ht="12.75">
      <c r="P208" s="238"/>
      <c r="Q208" s="238"/>
      <c r="R208" s="238"/>
      <c r="S208" s="238"/>
      <c r="T208" s="238"/>
      <c r="U208" s="238"/>
      <c r="V208" s="238"/>
      <c r="W208" s="238"/>
      <c r="X208" s="238"/>
      <c r="Y208" s="238"/>
      <c r="Z208" s="238"/>
      <c r="AA208" s="238"/>
      <c r="AB208" s="238"/>
      <c r="AC208" s="238"/>
      <c r="AD208" s="238"/>
      <c r="AE208" s="238"/>
      <c r="AF208" s="238"/>
      <c r="AG208" s="238"/>
      <c r="AH208" s="238"/>
      <c r="AI208" s="238"/>
      <c r="AJ208" s="238"/>
      <c r="AK208" s="238"/>
      <c r="AL208" s="238"/>
      <c r="AM208" s="238"/>
      <c r="AN208" s="238"/>
      <c r="AO208" s="238"/>
      <c r="AP208" s="238"/>
      <c r="AQ208" s="238"/>
      <c r="AR208" s="238"/>
      <c r="AS208" s="238"/>
      <c r="AT208" s="238"/>
      <c r="AU208" s="238"/>
      <c r="AV208" s="238"/>
      <c r="AW208" s="238"/>
      <c r="AX208" s="238"/>
      <c r="AY208" s="238"/>
    </row>
    <row r="209" spans="16:51" s="239" customFormat="1" ht="12.75">
      <c r="P209" s="238"/>
      <c r="Q209" s="238"/>
      <c r="R209" s="238"/>
      <c r="S209" s="238"/>
      <c r="T209" s="238"/>
      <c r="U209" s="238"/>
      <c r="V209" s="238"/>
      <c r="W209" s="238"/>
      <c r="X209" s="238"/>
      <c r="Y209" s="238"/>
      <c r="Z209" s="238"/>
      <c r="AA209" s="238"/>
      <c r="AB209" s="238"/>
      <c r="AC209" s="238"/>
      <c r="AD209" s="238"/>
      <c r="AE209" s="238"/>
      <c r="AF209" s="238"/>
      <c r="AG209" s="238"/>
      <c r="AH209" s="238"/>
      <c r="AI209" s="238"/>
      <c r="AJ209" s="238"/>
      <c r="AK209" s="238"/>
      <c r="AL209" s="238"/>
      <c r="AM209" s="238"/>
      <c r="AN209" s="238"/>
      <c r="AO209" s="238"/>
      <c r="AP209" s="238"/>
      <c r="AQ209" s="238"/>
      <c r="AR209" s="238"/>
      <c r="AS209" s="238"/>
      <c r="AT209" s="238"/>
      <c r="AU209" s="238"/>
      <c r="AV209" s="238"/>
      <c r="AW209" s="238"/>
      <c r="AX209" s="238"/>
      <c r="AY209" s="238"/>
    </row>
    <row r="210" spans="16:51" s="239" customFormat="1" ht="12.75">
      <c r="P210" s="238"/>
      <c r="Q210" s="238"/>
      <c r="R210" s="238"/>
      <c r="S210" s="238"/>
      <c r="T210" s="238"/>
      <c r="U210" s="238"/>
      <c r="V210" s="238"/>
      <c r="W210" s="238"/>
      <c r="X210" s="238"/>
      <c r="Y210" s="238"/>
      <c r="Z210" s="238"/>
      <c r="AA210" s="238"/>
      <c r="AB210" s="238"/>
      <c r="AC210" s="238"/>
      <c r="AD210" s="238"/>
      <c r="AE210" s="238"/>
      <c r="AF210" s="238"/>
      <c r="AG210" s="238"/>
      <c r="AH210" s="238"/>
      <c r="AI210" s="238"/>
      <c r="AJ210" s="238"/>
      <c r="AK210" s="238"/>
      <c r="AL210" s="238"/>
      <c r="AM210" s="238"/>
      <c r="AN210" s="238"/>
      <c r="AO210" s="238"/>
      <c r="AP210" s="238"/>
      <c r="AQ210" s="238"/>
      <c r="AR210" s="238"/>
      <c r="AS210" s="238"/>
      <c r="AT210" s="238"/>
      <c r="AU210" s="238"/>
      <c r="AV210" s="238"/>
      <c r="AW210" s="238"/>
      <c r="AX210" s="238"/>
      <c r="AY210" s="238"/>
    </row>
    <row r="211" spans="16:51" s="239" customFormat="1" ht="12.75">
      <c r="P211" s="238"/>
      <c r="Q211" s="238"/>
      <c r="R211" s="238"/>
      <c r="S211" s="238"/>
      <c r="T211" s="238"/>
      <c r="U211" s="238"/>
      <c r="V211" s="238"/>
      <c r="W211" s="238"/>
      <c r="X211" s="238"/>
      <c r="Y211" s="238"/>
      <c r="Z211" s="238"/>
      <c r="AA211" s="238"/>
      <c r="AB211" s="238"/>
      <c r="AC211" s="238"/>
      <c r="AD211" s="238"/>
      <c r="AE211" s="238"/>
      <c r="AF211" s="238"/>
      <c r="AG211" s="238"/>
      <c r="AH211" s="238"/>
      <c r="AI211" s="238"/>
      <c r="AJ211" s="238"/>
      <c r="AK211" s="238"/>
      <c r="AL211" s="238"/>
      <c r="AM211" s="238"/>
      <c r="AN211" s="238"/>
      <c r="AO211" s="238"/>
      <c r="AP211" s="238"/>
      <c r="AQ211" s="238"/>
      <c r="AR211" s="238"/>
      <c r="AS211" s="238"/>
      <c r="AT211" s="238"/>
      <c r="AU211" s="238"/>
      <c r="AV211" s="238"/>
      <c r="AW211" s="238"/>
      <c r="AX211" s="238"/>
      <c r="AY211" s="238"/>
    </row>
    <row r="212" spans="16:51" s="239" customFormat="1" ht="12.75">
      <c r="P212" s="238"/>
      <c r="Q212" s="238"/>
      <c r="R212" s="238"/>
      <c r="S212" s="238"/>
      <c r="T212" s="238"/>
      <c r="U212" s="238"/>
      <c r="V212" s="238"/>
      <c r="W212" s="238"/>
      <c r="X212" s="238"/>
      <c r="Y212" s="238"/>
      <c r="Z212" s="238"/>
      <c r="AA212" s="238"/>
      <c r="AB212" s="238"/>
      <c r="AC212" s="238"/>
      <c r="AD212" s="238"/>
      <c r="AE212" s="238"/>
      <c r="AF212" s="238"/>
      <c r="AG212" s="238"/>
      <c r="AH212" s="238"/>
      <c r="AI212" s="238"/>
      <c r="AJ212" s="238"/>
      <c r="AK212" s="238"/>
      <c r="AL212" s="238"/>
      <c r="AM212" s="238"/>
      <c r="AN212" s="238"/>
      <c r="AO212" s="238"/>
      <c r="AP212" s="238"/>
      <c r="AQ212" s="238"/>
      <c r="AR212" s="238"/>
      <c r="AS212" s="238"/>
      <c r="AT212" s="238"/>
      <c r="AU212" s="238"/>
      <c r="AV212" s="238"/>
      <c r="AW212" s="238"/>
      <c r="AX212" s="238"/>
      <c r="AY212" s="238"/>
    </row>
    <row r="213" spans="16:51" s="239" customFormat="1" ht="12.75">
      <c r="P213" s="238"/>
      <c r="Q213" s="238"/>
      <c r="R213" s="238"/>
      <c r="S213" s="238"/>
      <c r="T213" s="238"/>
      <c r="U213" s="238"/>
      <c r="V213" s="238"/>
      <c r="W213" s="238"/>
      <c r="X213" s="238"/>
      <c r="Y213" s="238"/>
      <c r="Z213" s="238"/>
      <c r="AA213" s="238"/>
      <c r="AB213" s="238"/>
      <c r="AC213" s="238"/>
      <c r="AD213" s="238"/>
      <c r="AE213" s="238"/>
      <c r="AF213" s="238"/>
      <c r="AG213" s="238"/>
      <c r="AH213" s="238"/>
      <c r="AI213" s="238"/>
      <c r="AJ213" s="238"/>
      <c r="AK213" s="238"/>
      <c r="AL213" s="238"/>
      <c r="AM213" s="238"/>
      <c r="AN213" s="238"/>
      <c r="AO213" s="238"/>
      <c r="AP213" s="238"/>
      <c r="AQ213" s="238"/>
      <c r="AR213" s="238"/>
      <c r="AS213" s="238"/>
      <c r="AT213" s="238"/>
      <c r="AU213" s="238"/>
      <c r="AV213" s="238"/>
      <c r="AW213" s="238"/>
      <c r="AX213" s="238"/>
      <c r="AY213" s="238"/>
    </row>
    <row r="214" spans="16:51" s="239" customFormat="1" ht="12.75">
      <c r="P214" s="238"/>
      <c r="Q214" s="238"/>
      <c r="R214" s="238"/>
      <c r="S214" s="238"/>
      <c r="T214" s="238"/>
      <c r="U214" s="238"/>
      <c r="V214" s="238"/>
      <c r="W214" s="238"/>
      <c r="X214" s="238"/>
      <c r="Y214" s="238"/>
      <c r="Z214" s="238"/>
      <c r="AA214" s="238"/>
      <c r="AB214" s="238"/>
      <c r="AC214" s="238"/>
      <c r="AD214" s="238"/>
      <c r="AE214" s="238"/>
      <c r="AF214" s="238"/>
      <c r="AG214" s="238"/>
      <c r="AH214" s="238"/>
      <c r="AI214" s="238"/>
      <c r="AJ214" s="238"/>
      <c r="AK214" s="238"/>
      <c r="AL214" s="238"/>
      <c r="AM214" s="238"/>
      <c r="AN214" s="238"/>
      <c r="AO214" s="238"/>
      <c r="AP214" s="238"/>
      <c r="AQ214" s="238"/>
      <c r="AR214" s="238"/>
      <c r="AS214" s="238"/>
      <c r="AT214" s="238"/>
      <c r="AU214" s="238"/>
      <c r="AV214" s="238"/>
      <c r="AW214" s="238"/>
      <c r="AX214" s="238"/>
      <c r="AY214" s="238"/>
    </row>
    <row r="215" spans="16:51" s="239" customFormat="1" ht="12.75">
      <c r="P215" s="238"/>
      <c r="Q215" s="238"/>
      <c r="R215" s="238"/>
      <c r="S215" s="238"/>
      <c r="T215" s="238"/>
      <c r="U215" s="238"/>
      <c r="V215" s="238"/>
      <c r="W215" s="238"/>
      <c r="X215" s="238"/>
      <c r="Y215" s="238"/>
      <c r="Z215" s="238"/>
      <c r="AA215" s="238"/>
      <c r="AB215" s="238"/>
      <c r="AC215" s="238"/>
      <c r="AD215" s="238"/>
      <c r="AE215" s="238"/>
      <c r="AF215" s="238"/>
      <c r="AG215" s="238"/>
      <c r="AH215" s="238"/>
      <c r="AI215" s="238"/>
      <c r="AJ215" s="238"/>
      <c r="AK215" s="238"/>
      <c r="AL215" s="238"/>
      <c r="AM215" s="238"/>
      <c r="AN215" s="238"/>
      <c r="AO215" s="238"/>
      <c r="AP215" s="238"/>
      <c r="AQ215" s="238"/>
      <c r="AR215" s="238"/>
      <c r="AS215" s="238"/>
      <c r="AT215" s="238"/>
      <c r="AU215" s="238"/>
      <c r="AV215" s="238"/>
      <c r="AW215" s="238"/>
      <c r="AX215" s="238"/>
      <c r="AY215" s="238"/>
    </row>
    <row r="216" spans="16:51" s="239" customFormat="1" ht="12.75">
      <c r="P216" s="238"/>
      <c r="Q216" s="238"/>
      <c r="R216" s="238"/>
      <c r="S216" s="238"/>
      <c r="T216" s="238"/>
      <c r="U216" s="238"/>
      <c r="V216" s="238"/>
      <c r="W216" s="238"/>
      <c r="X216" s="238"/>
      <c r="Y216" s="238"/>
      <c r="Z216" s="238"/>
      <c r="AA216" s="238"/>
      <c r="AB216" s="238"/>
      <c r="AC216" s="238"/>
      <c r="AD216" s="238"/>
      <c r="AE216" s="238"/>
      <c r="AF216" s="238"/>
      <c r="AG216" s="238"/>
      <c r="AH216" s="238"/>
      <c r="AI216" s="238"/>
      <c r="AJ216" s="238"/>
      <c r="AK216" s="238"/>
      <c r="AL216" s="238"/>
      <c r="AM216" s="238"/>
      <c r="AN216" s="238"/>
      <c r="AO216" s="238"/>
      <c r="AP216" s="238"/>
      <c r="AQ216" s="238"/>
      <c r="AR216" s="238"/>
      <c r="AS216" s="238"/>
      <c r="AT216" s="238"/>
      <c r="AU216" s="238"/>
      <c r="AV216" s="238"/>
      <c r="AW216" s="238"/>
      <c r="AX216" s="238"/>
      <c r="AY216" s="238"/>
    </row>
    <row r="217" spans="16:51" s="239" customFormat="1" ht="12.75">
      <c r="P217" s="238"/>
      <c r="Q217" s="238"/>
      <c r="R217" s="238"/>
      <c r="S217" s="238"/>
      <c r="T217" s="238"/>
      <c r="U217" s="238"/>
      <c r="V217" s="238"/>
      <c r="W217" s="238"/>
      <c r="X217" s="238"/>
      <c r="Y217" s="238"/>
      <c r="Z217" s="238"/>
      <c r="AA217" s="238"/>
      <c r="AB217" s="238"/>
      <c r="AC217" s="238"/>
      <c r="AD217" s="238"/>
      <c r="AE217" s="238"/>
      <c r="AF217" s="238"/>
      <c r="AG217" s="238"/>
      <c r="AH217" s="238"/>
      <c r="AI217" s="238"/>
      <c r="AJ217" s="238"/>
      <c r="AK217" s="238"/>
      <c r="AL217" s="238"/>
      <c r="AM217" s="238"/>
      <c r="AN217" s="238"/>
      <c r="AO217" s="238"/>
      <c r="AP217" s="238"/>
      <c r="AQ217" s="238"/>
      <c r="AR217" s="238"/>
      <c r="AS217" s="238"/>
      <c r="AT217" s="238"/>
      <c r="AU217" s="238"/>
      <c r="AV217" s="238"/>
      <c r="AW217" s="238"/>
      <c r="AX217" s="238"/>
      <c r="AY217" s="238"/>
    </row>
    <row r="218" spans="16:51" s="239" customFormat="1" ht="12.75">
      <c r="P218" s="238"/>
      <c r="Q218" s="238"/>
      <c r="R218" s="238"/>
      <c r="S218" s="238"/>
      <c r="T218" s="238"/>
      <c r="U218" s="238"/>
      <c r="V218" s="238"/>
      <c r="W218" s="238"/>
      <c r="X218" s="238"/>
      <c r="Y218" s="238"/>
      <c r="Z218" s="238"/>
      <c r="AA218" s="238"/>
      <c r="AB218" s="238"/>
      <c r="AC218" s="238"/>
      <c r="AD218" s="238"/>
      <c r="AE218" s="238"/>
      <c r="AF218" s="238"/>
      <c r="AG218" s="238"/>
      <c r="AH218" s="238"/>
      <c r="AI218" s="238"/>
      <c r="AJ218" s="238"/>
      <c r="AK218" s="238"/>
      <c r="AL218" s="238"/>
      <c r="AM218" s="238"/>
      <c r="AN218" s="238"/>
      <c r="AO218" s="238"/>
      <c r="AP218" s="238"/>
      <c r="AQ218" s="238"/>
      <c r="AR218" s="238"/>
      <c r="AS218" s="238"/>
      <c r="AT218" s="238"/>
      <c r="AU218" s="238"/>
      <c r="AV218" s="238"/>
      <c r="AW218" s="238"/>
      <c r="AX218" s="238"/>
      <c r="AY218" s="238"/>
    </row>
    <row r="219" spans="16:51" s="239" customFormat="1" ht="12.75">
      <c r="P219" s="238"/>
      <c r="Q219" s="238"/>
      <c r="R219" s="238"/>
      <c r="S219" s="238"/>
      <c r="T219" s="238"/>
      <c r="U219" s="238"/>
      <c r="V219" s="238"/>
      <c r="W219" s="238"/>
      <c r="X219" s="238"/>
      <c r="Y219" s="238"/>
      <c r="Z219" s="238"/>
      <c r="AA219" s="238"/>
      <c r="AB219" s="238"/>
      <c r="AC219" s="238"/>
      <c r="AD219" s="238"/>
      <c r="AE219" s="238"/>
      <c r="AF219" s="238"/>
      <c r="AG219" s="238"/>
      <c r="AH219" s="238"/>
      <c r="AI219" s="238"/>
      <c r="AJ219" s="238"/>
      <c r="AK219" s="238"/>
      <c r="AL219" s="238"/>
      <c r="AM219" s="238"/>
      <c r="AN219" s="238"/>
      <c r="AO219" s="238"/>
      <c r="AP219" s="238"/>
      <c r="AQ219" s="238"/>
      <c r="AR219" s="238"/>
      <c r="AS219" s="238"/>
      <c r="AT219" s="238"/>
      <c r="AU219" s="238"/>
      <c r="AV219" s="238"/>
      <c r="AW219" s="238"/>
      <c r="AX219" s="238"/>
      <c r="AY219" s="238"/>
    </row>
    <row r="220" spans="16:51" s="239" customFormat="1" ht="12.75">
      <c r="P220" s="238"/>
      <c r="Q220" s="238"/>
      <c r="R220" s="238"/>
      <c r="S220" s="238"/>
      <c r="T220" s="238"/>
      <c r="U220" s="238"/>
      <c r="V220" s="238"/>
      <c r="W220" s="238"/>
      <c r="X220" s="238"/>
      <c r="Y220" s="238"/>
      <c r="Z220" s="238"/>
      <c r="AA220" s="238"/>
      <c r="AB220" s="238"/>
      <c r="AC220" s="238"/>
      <c r="AD220" s="238"/>
      <c r="AE220" s="238"/>
      <c r="AF220" s="238"/>
      <c r="AG220" s="238"/>
      <c r="AH220" s="238"/>
      <c r="AI220" s="238"/>
      <c r="AJ220" s="238"/>
      <c r="AK220" s="238"/>
      <c r="AL220" s="238"/>
      <c r="AM220" s="238"/>
      <c r="AN220" s="238"/>
      <c r="AO220" s="238"/>
      <c r="AP220" s="238"/>
      <c r="AQ220" s="238"/>
      <c r="AR220" s="238"/>
      <c r="AS220" s="238"/>
      <c r="AT220" s="238"/>
      <c r="AU220" s="238"/>
      <c r="AV220" s="238"/>
      <c r="AW220" s="238"/>
      <c r="AX220" s="238"/>
      <c r="AY220" s="238"/>
    </row>
    <row r="221" spans="16:51" s="239" customFormat="1" ht="12.75">
      <c r="P221" s="238"/>
      <c r="Q221" s="238"/>
      <c r="R221" s="238"/>
      <c r="S221" s="238"/>
      <c r="T221" s="238"/>
      <c r="U221" s="238"/>
      <c r="V221" s="238"/>
      <c r="W221" s="238"/>
      <c r="X221" s="238"/>
      <c r="Y221" s="238"/>
      <c r="Z221" s="238"/>
      <c r="AA221" s="238"/>
      <c r="AB221" s="238"/>
      <c r="AC221" s="238"/>
      <c r="AD221" s="238"/>
      <c r="AE221" s="238"/>
      <c r="AF221" s="238"/>
      <c r="AG221" s="238"/>
      <c r="AH221" s="238"/>
      <c r="AI221" s="238"/>
      <c r="AJ221" s="238"/>
      <c r="AK221" s="238"/>
      <c r="AL221" s="238"/>
      <c r="AM221" s="238"/>
      <c r="AN221" s="238"/>
      <c r="AO221" s="238"/>
      <c r="AP221" s="238"/>
      <c r="AQ221" s="238"/>
      <c r="AR221" s="238"/>
      <c r="AS221" s="238"/>
      <c r="AT221" s="238"/>
      <c r="AU221" s="238"/>
      <c r="AV221" s="238"/>
      <c r="AW221" s="238"/>
      <c r="AX221" s="238"/>
      <c r="AY221" s="238"/>
    </row>
    <row r="222" spans="16:51" s="239" customFormat="1" ht="12.75">
      <c r="P222" s="238"/>
      <c r="Q222" s="238"/>
      <c r="R222" s="238"/>
      <c r="S222" s="238"/>
      <c r="T222" s="238"/>
      <c r="U222" s="238"/>
      <c r="V222" s="238"/>
      <c r="W222" s="238"/>
      <c r="X222" s="238"/>
      <c r="Y222" s="238"/>
      <c r="Z222" s="238"/>
      <c r="AA222" s="238"/>
      <c r="AB222" s="238"/>
      <c r="AC222" s="238"/>
      <c r="AD222" s="238"/>
      <c r="AE222" s="238"/>
      <c r="AF222" s="238"/>
      <c r="AG222" s="238"/>
      <c r="AH222" s="238"/>
      <c r="AI222" s="238"/>
      <c r="AJ222" s="238"/>
      <c r="AK222" s="238"/>
      <c r="AL222" s="238"/>
      <c r="AM222" s="238"/>
      <c r="AN222" s="238"/>
      <c r="AO222" s="238"/>
      <c r="AP222" s="238"/>
      <c r="AQ222" s="238"/>
      <c r="AR222" s="238"/>
      <c r="AS222" s="238"/>
      <c r="AT222" s="238"/>
      <c r="AU222" s="238"/>
      <c r="AV222" s="238"/>
      <c r="AW222" s="238"/>
      <c r="AX222" s="238"/>
      <c r="AY222" s="238"/>
    </row>
    <row r="223" spans="16:51" s="239" customFormat="1" ht="12.75">
      <c r="P223" s="238"/>
      <c r="Q223" s="238"/>
      <c r="R223" s="238"/>
      <c r="S223" s="238"/>
      <c r="T223" s="238"/>
      <c r="U223" s="238"/>
      <c r="V223" s="238"/>
      <c r="W223" s="238"/>
      <c r="X223" s="238"/>
      <c r="Y223" s="238"/>
      <c r="Z223" s="238"/>
      <c r="AA223" s="238"/>
      <c r="AB223" s="238"/>
      <c r="AC223" s="238"/>
      <c r="AD223" s="238"/>
      <c r="AE223" s="238"/>
      <c r="AF223" s="238"/>
      <c r="AG223" s="238"/>
      <c r="AH223" s="238"/>
      <c r="AI223" s="238"/>
      <c r="AJ223" s="238"/>
      <c r="AK223" s="238"/>
      <c r="AL223" s="238"/>
      <c r="AM223" s="238"/>
      <c r="AN223" s="238"/>
      <c r="AO223" s="238"/>
      <c r="AP223" s="238"/>
      <c r="AQ223" s="238"/>
      <c r="AR223" s="238"/>
      <c r="AS223" s="238"/>
      <c r="AT223" s="238"/>
      <c r="AU223" s="238"/>
      <c r="AV223" s="238"/>
      <c r="AW223" s="238"/>
      <c r="AX223" s="238"/>
      <c r="AY223" s="238"/>
    </row>
    <row r="224" spans="16:51" s="239" customFormat="1" ht="12.75">
      <c r="P224" s="238"/>
      <c r="Q224" s="238"/>
      <c r="R224" s="238"/>
      <c r="S224" s="238"/>
      <c r="T224" s="238"/>
      <c r="U224" s="238"/>
      <c r="V224" s="238"/>
      <c r="W224" s="238"/>
      <c r="X224" s="238"/>
      <c r="Y224" s="238"/>
      <c r="Z224" s="238"/>
      <c r="AA224" s="238"/>
      <c r="AB224" s="238"/>
      <c r="AC224" s="238"/>
      <c r="AD224" s="238"/>
      <c r="AE224" s="238"/>
      <c r="AF224" s="238"/>
      <c r="AG224" s="238"/>
      <c r="AH224" s="238"/>
      <c r="AI224" s="238"/>
      <c r="AJ224" s="238"/>
      <c r="AK224" s="238"/>
      <c r="AL224" s="238"/>
      <c r="AM224" s="238"/>
      <c r="AN224" s="238"/>
      <c r="AO224" s="238"/>
      <c r="AP224" s="238"/>
      <c r="AQ224" s="238"/>
      <c r="AR224" s="238"/>
      <c r="AS224" s="238"/>
      <c r="AT224" s="238"/>
      <c r="AU224" s="238"/>
      <c r="AV224" s="238"/>
      <c r="AW224" s="238"/>
      <c r="AX224" s="238"/>
      <c r="AY224" s="238"/>
    </row>
    <row r="225" spans="16:51" s="239" customFormat="1" ht="12.75">
      <c r="P225" s="238"/>
      <c r="Q225" s="238"/>
      <c r="R225" s="238"/>
      <c r="S225" s="238"/>
      <c r="T225" s="238"/>
      <c r="U225" s="238"/>
      <c r="V225" s="238"/>
      <c r="W225" s="238"/>
      <c r="X225" s="238"/>
      <c r="Y225" s="238"/>
      <c r="Z225" s="238"/>
      <c r="AA225" s="238"/>
      <c r="AB225" s="238"/>
      <c r="AC225" s="238"/>
      <c r="AD225" s="238"/>
      <c r="AE225" s="238"/>
      <c r="AF225" s="238"/>
      <c r="AG225" s="238"/>
      <c r="AH225" s="238"/>
      <c r="AI225" s="238"/>
      <c r="AJ225" s="238"/>
      <c r="AK225" s="238"/>
      <c r="AL225" s="238"/>
      <c r="AM225" s="238"/>
      <c r="AN225" s="238"/>
      <c r="AO225" s="238"/>
      <c r="AP225" s="238"/>
      <c r="AQ225" s="238"/>
      <c r="AR225" s="238"/>
      <c r="AS225" s="238"/>
      <c r="AT225" s="238"/>
      <c r="AU225" s="238"/>
      <c r="AV225" s="238"/>
      <c r="AW225" s="238"/>
      <c r="AX225" s="238"/>
      <c r="AY225" s="238"/>
    </row>
    <row r="226" spans="16:51" s="239" customFormat="1" ht="12.75">
      <c r="P226" s="238"/>
      <c r="Q226" s="238"/>
      <c r="R226" s="238"/>
      <c r="S226" s="238"/>
      <c r="T226" s="238"/>
      <c r="U226" s="238"/>
      <c r="V226" s="238"/>
      <c r="W226" s="238"/>
      <c r="X226" s="238"/>
      <c r="Y226" s="238"/>
      <c r="Z226" s="238"/>
      <c r="AA226" s="238"/>
      <c r="AB226" s="238"/>
      <c r="AC226" s="238"/>
      <c r="AD226" s="238"/>
      <c r="AE226" s="238"/>
      <c r="AF226" s="238"/>
      <c r="AG226" s="238"/>
      <c r="AH226" s="238"/>
      <c r="AI226" s="238"/>
      <c r="AJ226" s="238"/>
      <c r="AK226" s="238"/>
      <c r="AL226" s="238"/>
      <c r="AM226" s="238"/>
      <c r="AN226" s="238"/>
      <c r="AO226" s="238"/>
      <c r="AP226" s="238"/>
      <c r="AQ226" s="238"/>
      <c r="AR226" s="238"/>
      <c r="AS226" s="238"/>
      <c r="AT226" s="238"/>
      <c r="AU226" s="238"/>
      <c r="AV226" s="238"/>
      <c r="AW226" s="238"/>
      <c r="AX226" s="238"/>
      <c r="AY226" s="238"/>
    </row>
    <row r="227" spans="16:51" s="239" customFormat="1" ht="12.75">
      <c r="P227" s="238"/>
      <c r="Q227" s="238"/>
      <c r="R227" s="238"/>
      <c r="S227" s="238"/>
      <c r="T227" s="238"/>
      <c r="U227" s="238"/>
      <c r="V227" s="238"/>
      <c r="W227" s="238"/>
      <c r="X227" s="238"/>
      <c r="Y227" s="238"/>
      <c r="Z227" s="238"/>
      <c r="AA227" s="238"/>
      <c r="AB227" s="238"/>
      <c r="AC227" s="238"/>
      <c r="AD227" s="238"/>
      <c r="AE227" s="238"/>
      <c r="AF227" s="238"/>
      <c r="AG227" s="238"/>
      <c r="AH227" s="238"/>
      <c r="AI227" s="238"/>
      <c r="AJ227" s="238"/>
      <c r="AK227" s="238"/>
      <c r="AL227" s="238"/>
      <c r="AM227" s="238"/>
      <c r="AN227" s="238"/>
      <c r="AO227" s="238"/>
      <c r="AP227" s="238"/>
      <c r="AQ227" s="238"/>
      <c r="AR227" s="238"/>
      <c r="AS227" s="238"/>
      <c r="AT227" s="238"/>
      <c r="AU227" s="238"/>
      <c r="AV227" s="238"/>
      <c r="AW227" s="238"/>
      <c r="AX227" s="238"/>
      <c r="AY227" s="238"/>
    </row>
    <row r="228" spans="16:51" s="239" customFormat="1" ht="12.75">
      <c r="P228" s="238"/>
      <c r="Q228" s="238"/>
      <c r="R228" s="238"/>
      <c r="S228" s="238"/>
      <c r="T228" s="238"/>
      <c r="U228" s="238"/>
      <c r="V228" s="238"/>
      <c r="W228" s="238"/>
      <c r="X228" s="238"/>
      <c r="Y228" s="238"/>
      <c r="Z228" s="238"/>
      <c r="AA228" s="238"/>
      <c r="AB228" s="238"/>
      <c r="AC228" s="238"/>
      <c r="AD228" s="238"/>
      <c r="AE228" s="238"/>
      <c r="AF228" s="238"/>
      <c r="AG228" s="238"/>
      <c r="AH228" s="238"/>
      <c r="AI228" s="238"/>
      <c r="AJ228" s="238"/>
      <c r="AK228" s="238"/>
      <c r="AL228" s="238"/>
      <c r="AM228" s="238"/>
      <c r="AN228" s="238"/>
      <c r="AO228" s="238"/>
      <c r="AP228" s="238"/>
      <c r="AQ228" s="238"/>
      <c r="AR228" s="238"/>
      <c r="AS228" s="238"/>
      <c r="AT228" s="238"/>
      <c r="AU228" s="238"/>
      <c r="AV228" s="238"/>
      <c r="AW228" s="238"/>
      <c r="AX228" s="238"/>
      <c r="AY228" s="238"/>
    </row>
    <row r="229" spans="16:51" s="239" customFormat="1" ht="12.75">
      <c r="P229" s="238"/>
      <c r="Q229" s="238"/>
      <c r="R229" s="238"/>
      <c r="S229" s="238"/>
      <c r="T229" s="238"/>
      <c r="U229" s="238"/>
      <c r="V229" s="238"/>
      <c r="W229" s="238"/>
      <c r="X229" s="238"/>
      <c r="Y229" s="238"/>
      <c r="Z229" s="238"/>
      <c r="AA229" s="238"/>
      <c r="AB229" s="238"/>
      <c r="AC229" s="238"/>
      <c r="AD229" s="238"/>
      <c r="AE229" s="238"/>
      <c r="AF229" s="238"/>
      <c r="AG229" s="238"/>
      <c r="AH229" s="238"/>
      <c r="AI229" s="238"/>
      <c r="AJ229" s="238"/>
      <c r="AK229" s="238"/>
      <c r="AL229" s="238"/>
      <c r="AM229" s="238"/>
      <c r="AN229" s="238"/>
      <c r="AO229" s="238"/>
      <c r="AP229" s="238"/>
      <c r="AQ229" s="238"/>
      <c r="AR229" s="238"/>
      <c r="AS229" s="238"/>
      <c r="AT229" s="238"/>
      <c r="AU229" s="238"/>
      <c r="AV229" s="238"/>
      <c r="AW229" s="238"/>
      <c r="AX229" s="238"/>
      <c r="AY229" s="238"/>
    </row>
    <row r="230" spans="16:51" s="239" customFormat="1" ht="12.75">
      <c r="P230" s="238"/>
      <c r="Q230" s="238"/>
      <c r="R230" s="238"/>
      <c r="S230" s="238"/>
      <c r="T230" s="238"/>
      <c r="U230" s="238"/>
      <c r="V230" s="238"/>
      <c r="W230" s="238"/>
      <c r="X230" s="238"/>
      <c r="Y230" s="238"/>
      <c r="Z230" s="238"/>
      <c r="AA230" s="238"/>
      <c r="AB230" s="238"/>
      <c r="AC230" s="238"/>
      <c r="AD230" s="238"/>
      <c r="AE230" s="238"/>
      <c r="AF230" s="238"/>
      <c r="AG230" s="238"/>
      <c r="AH230" s="238"/>
      <c r="AI230" s="238"/>
      <c r="AJ230" s="238"/>
      <c r="AK230" s="238"/>
      <c r="AL230" s="238"/>
      <c r="AM230" s="238"/>
      <c r="AN230" s="238"/>
      <c r="AO230" s="238"/>
      <c r="AP230" s="238"/>
      <c r="AQ230" s="238"/>
      <c r="AR230" s="238"/>
      <c r="AS230" s="238"/>
      <c r="AT230" s="238"/>
      <c r="AU230" s="238"/>
      <c r="AV230" s="238"/>
      <c r="AW230" s="238"/>
      <c r="AX230" s="238"/>
      <c r="AY230" s="238"/>
    </row>
    <row r="231" spans="16:51" s="239" customFormat="1" ht="12.75">
      <c r="P231" s="238"/>
      <c r="Q231" s="238"/>
      <c r="R231" s="238"/>
      <c r="S231" s="238"/>
      <c r="T231" s="238"/>
      <c r="U231" s="238"/>
      <c r="V231" s="238"/>
      <c r="W231" s="238"/>
      <c r="X231" s="238"/>
      <c r="Y231" s="238"/>
      <c r="Z231" s="238"/>
      <c r="AA231" s="238"/>
      <c r="AB231" s="238"/>
      <c r="AC231" s="238"/>
      <c r="AD231" s="238"/>
      <c r="AE231" s="238"/>
      <c r="AF231" s="238"/>
      <c r="AG231" s="238"/>
      <c r="AH231" s="238"/>
      <c r="AI231" s="238"/>
      <c r="AJ231" s="238"/>
      <c r="AK231" s="238"/>
      <c r="AL231" s="238"/>
      <c r="AM231" s="238"/>
      <c r="AN231" s="238"/>
      <c r="AO231" s="238"/>
      <c r="AP231" s="238"/>
      <c r="AQ231" s="238"/>
      <c r="AR231" s="238"/>
      <c r="AS231" s="238"/>
      <c r="AT231" s="238"/>
      <c r="AU231" s="238"/>
      <c r="AV231" s="238"/>
      <c r="AW231" s="238"/>
      <c r="AX231" s="238"/>
      <c r="AY231" s="238"/>
    </row>
    <row r="232" spans="16:51" s="239" customFormat="1" ht="12.75">
      <c r="P232" s="238"/>
      <c r="Q232" s="238"/>
      <c r="R232" s="238"/>
      <c r="S232" s="238"/>
      <c r="T232" s="238"/>
      <c r="U232" s="238"/>
      <c r="V232" s="238"/>
      <c r="W232" s="238"/>
      <c r="X232" s="238"/>
      <c r="Y232" s="238"/>
      <c r="Z232" s="238"/>
      <c r="AA232" s="238"/>
      <c r="AB232" s="238"/>
      <c r="AC232" s="238"/>
      <c r="AD232" s="238"/>
      <c r="AE232" s="238"/>
      <c r="AF232" s="238"/>
      <c r="AG232" s="238"/>
      <c r="AH232" s="238"/>
      <c r="AI232" s="238"/>
      <c r="AJ232" s="238"/>
      <c r="AK232" s="238"/>
      <c r="AL232" s="238"/>
      <c r="AM232" s="238"/>
      <c r="AN232" s="238"/>
      <c r="AO232" s="238"/>
      <c r="AP232" s="238"/>
      <c r="AQ232" s="238"/>
      <c r="AR232" s="238"/>
      <c r="AS232" s="238"/>
      <c r="AT232" s="238"/>
      <c r="AU232" s="238"/>
      <c r="AV232" s="238"/>
      <c r="AW232" s="238"/>
      <c r="AX232" s="238"/>
      <c r="AY232" s="238"/>
    </row>
    <row r="233" spans="16:51" s="239" customFormat="1" ht="12.75">
      <c r="P233" s="238"/>
      <c r="Q233" s="238"/>
      <c r="R233" s="238"/>
      <c r="S233" s="238"/>
      <c r="T233" s="238"/>
      <c r="U233" s="238"/>
      <c r="V233" s="238"/>
      <c r="W233" s="238"/>
      <c r="X233" s="238"/>
      <c r="Y233" s="238"/>
      <c r="Z233" s="238"/>
      <c r="AA233" s="238"/>
      <c r="AB233" s="238"/>
      <c r="AC233" s="238"/>
      <c r="AD233" s="238"/>
      <c r="AE233" s="238"/>
      <c r="AF233" s="238"/>
      <c r="AG233" s="238"/>
      <c r="AH233" s="238"/>
      <c r="AI233" s="238"/>
      <c r="AJ233" s="238"/>
      <c r="AK233" s="238"/>
      <c r="AL233" s="238"/>
      <c r="AM233" s="238"/>
      <c r="AN233" s="238"/>
      <c r="AO233" s="238"/>
      <c r="AP233" s="238"/>
      <c r="AQ233" s="238"/>
      <c r="AR233" s="238"/>
      <c r="AS233" s="238"/>
      <c r="AT233" s="238"/>
      <c r="AU233" s="238"/>
      <c r="AV233" s="238"/>
      <c r="AW233" s="238"/>
      <c r="AX233" s="238"/>
      <c r="AY233" s="238"/>
    </row>
    <row r="234" spans="16:51" s="239" customFormat="1" ht="12.75">
      <c r="P234" s="238"/>
      <c r="Q234" s="238"/>
      <c r="R234" s="238"/>
      <c r="S234" s="238"/>
      <c r="T234" s="238"/>
      <c r="U234" s="238"/>
      <c r="V234" s="238"/>
      <c r="W234" s="238"/>
      <c r="X234" s="238"/>
      <c r="Y234" s="238"/>
      <c r="Z234" s="238"/>
      <c r="AA234" s="238"/>
      <c r="AB234" s="238"/>
      <c r="AC234" s="238"/>
      <c r="AD234" s="238"/>
      <c r="AE234" s="238"/>
      <c r="AF234" s="238"/>
      <c r="AG234" s="238"/>
      <c r="AH234" s="238"/>
      <c r="AI234" s="238"/>
      <c r="AJ234" s="238"/>
      <c r="AK234" s="238"/>
      <c r="AL234" s="238"/>
      <c r="AM234" s="238"/>
      <c r="AN234" s="238"/>
      <c r="AO234" s="238"/>
      <c r="AP234" s="238"/>
      <c r="AQ234" s="238"/>
      <c r="AR234" s="238"/>
      <c r="AS234" s="238"/>
      <c r="AT234" s="238"/>
      <c r="AU234" s="238"/>
      <c r="AV234" s="238"/>
      <c r="AW234" s="238"/>
      <c r="AX234" s="238"/>
      <c r="AY234" s="238"/>
    </row>
    <row r="235" spans="16:51" s="239" customFormat="1" ht="12.75">
      <c r="P235" s="238"/>
      <c r="Q235" s="238"/>
      <c r="R235" s="238"/>
      <c r="S235" s="238"/>
      <c r="T235" s="238"/>
      <c r="U235" s="238"/>
      <c r="V235" s="238"/>
      <c r="W235" s="238"/>
      <c r="X235" s="238"/>
      <c r="Y235" s="238"/>
      <c r="Z235" s="238"/>
      <c r="AA235" s="238"/>
      <c r="AB235" s="238"/>
      <c r="AC235" s="238"/>
      <c r="AD235" s="238"/>
      <c r="AE235" s="238"/>
      <c r="AF235" s="238"/>
      <c r="AG235" s="238"/>
      <c r="AH235" s="238"/>
      <c r="AI235" s="238"/>
      <c r="AJ235" s="238"/>
      <c r="AK235" s="238"/>
      <c r="AL235" s="238"/>
      <c r="AM235" s="238"/>
      <c r="AN235" s="238"/>
      <c r="AO235" s="238"/>
      <c r="AP235" s="238"/>
      <c r="AQ235" s="238"/>
      <c r="AR235" s="238"/>
      <c r="AS235" s="238"/>
      <c r="AT235" s="238"/>
      <c r="AU235" s="238"/>
      <c r="AV235" s="238"/>
      <c r="AW235" s="238"/>
      <c r="AX235" s="238"/>
      <c r="AY235" s="238"/>
    </row>
    <row r="236" spans="16:51" s="239" customFormat="1" ht="12.75">
      <c r="P236" s="238"/>
      <c r="Q236" s="238"/>
      <c r="R236" s="238"/>
      <c r="S236" s="238"/>
      <c r="T236" s="238"/>
      <c r="U236" s="238"/>
      <c r="V236" s="238"/>
      <c r="W236" s="238"/>
      <c r="X236" s="238"/>
      <c r="Y236" s="238"/>
      <c r="Z236" s="238"/>
      <c r="AA236" s="238"/>
      <c r="AB236" s="238"/>
      <c r="AC236" s="238"/>
      <c r="AD236" s="238"/>
      <c r="AE236" s="238"/>
      <c r="AF236" s="238"/>
      <c r="AG236" s="238"/>
      <c r="AH236" s="238"/>
      <c r="AI236" s="238"/>
      <c r="AJ236" s="238"/>
      <c r="AK236" s="238"/>
      <c r="AL236" s="238"/>
      <c r="AM236" s="238"/>
      <c r="AN236" s="238"/>
      <c r="AO236" s="238"/>
      <c r="AP236" s="238"/>
      <c r="AQ236" s="238"/>
      <c r="AR236" s="238"/>
      <c r="AS236" s="238"/>
      <c r="AT236" s="238"/>
      <c r="AU236" s="238"/>
      <c r="AV236" s="238"/>
      <c r="AW236" s="238"/>
      <c r="AX236" s="238"/>
      <c r="AY236" s="238"/>
    </row>
    <row r="237" spans="16:51" s="239" customFormat="1" ht="12.75">
      <c r="P237" s="238"/>
      <c r="Q237" s="238"/>
      <c r="R237" s="238"/>
      <c r="S237" s="238"/>
      <c r="T237" s="238"/>
      <c r="U237" s="238"/>
      <c r="V237" s="238"/>
      <c r="W237" s="238"/>
      <c r="X237" s="238"/>
      <c r="Y237" s="238"/>
      <c r="Z237" s="238"/>
      <c r="AA237" s="238"/>
      <c r="AB237" s="238"/>
      <c r="AC237" s="238"/>
      <c r="AD237" s="238"/>
      <c r="AE237" s="238"/>
      <c r="AF237" s="238"/>
      <c r="AG237" s="238"/>
      <c r="AH237" s="238"/>
      <c r="AI237" s="238"/>
      <c r="AJ237" s="238"/>
      <c r="AK237" s="238"/>
      <c r="AL237" s="238"/>
      <c r="AM237" s="238"/>
      <c r="AN237" s="238"/>
      <c r="AO237" s="238"/>
      <c r="AP237" s="238"/>
      <c r="AQ237" s="238"/>
      <c r="AR237" s="238"/>
      <c r="AS237" s="238"/>
      <c r="AT237" s="238"/>
      <c r="AU237" s="238"/>
      <c r="AV237" s="238"/>
      <c r="AW237" s="238"/>
      <c r="AX237" s="238"/>
      <c r="AY237" s="238"/>
    </row>
    <row r="238" spans="16:51" s="239" customFormat="1" ht="12.75">
      <c r="P238" s="238"/>
      <c r="Q238" s="238"/>
      <c r="R238" s="238"/>
      <c r="S238" s="238"/>
      <c r="T238" s="238"/>
      <c r="U238" s="238"/>
      <c r="V238" s="238"/>
      <c r="W238" s="238"/>
      <c r="X238" s="238"/>
      <c r="Y238" s="238"/>
      <c r="Z238" s="238"/>
      <c r="AA238" s="238"/>
      <c r="AB238" s="238"/>
      <c r="AC238" s="238"/>
      <c r="AD238" s="238"/>
      <c r="AE238" s="238"/>
      <c r="AF238" s="238"/>
      <c r="AG238" s="238"/>
      <c r="AH238" s="238"/>
      <c r="AI238" s="238"/>
      <c r="AJ238" s="238"/>
      <c r="AK238" s="238"/>
      <c r="AL238" s="238"/>
      <c r="AM238" s="238"/>
      <c r="AN238" s="238"/>
      <c r="AO238" s="238"/>
      <c r="AP238" s="238"/>
      <c r="AQ238" s="238"/>
      <c r="AR238" s="238"/>
      <c r="AS238" s="238"/>
      <c r="AT238" s="238"/>
      <c r="AU238" s="238"/>
      <c r="AV238" s="238"/>
      <c r="AW238" s="238"/>
      <c r="AX238" s="238"/>
      <c r="AY238" s="238"/>
    </row>
    <row r="239" spans="16:51" s="239" customFormat="1" ht="12.75">
      <c r="P239" s="238"/>
      <c r="Q239" s="238"/>
      <c r="R239" s="238"/>
      <c r="S239" s="238"/>
      <c r="T239" s="238"/>
      <c r="U239" s="238"/>
      <c r="V239" s="238"/>
      <c r="W239" s="238"/>
      <c r="X239" s="238"/>
      <c r="Y239" s="238"/>
      <c r="Z239" s="238"/>
      <c r="AA239" s="238"/>
      <c r="AB239" s="238"/>
      <c r="AC239" s="238"/>
      <c r="AD239" s="238"/>
      <c r="AE239" s="238"/>
      <c r="AF239" s="238"/>
      <c r="AG239" s="238"/>
      <c r="AH239" s="238"/>
      <c r="AI239" s="238"/>
      <c r="AJ239" s="238"/>
      <c r="AK239" s="238"/>
      <c r="AL239" s="238"/>
      <c r="AM239" s="238"/>
      <c r="AN239" s="238"/>
      <c r="AO239" s="238"/>
      <c r="AP239" s="238"/>
      <c r="AQ239" s="238"/>
      <c r="AR239" s="238"/>
      <c r="AS239" s="238"/>
      <c r="AT239" s="238"/>
      <c r="AU239" s="238"/>
      <c r="AV239" s="238"/>
      <c r="AW239" s="238"/>
      <c r="AX239" s="238"/>
      <c r="AY239" s="238"/>
    </row>
    <row r="240" spans="16:51" s="239" customFormat="1" ht="12.75">
      <c r="P240" s="238"/>
      <c r="Q240" s="238"/>
      <c r="R240" s="238"/>
      <c r="S240" s="238"/>
      <c r="T240" s="238"/>
      <c r="U240" s="238"/>
      <c r="V240" s="238"/>
      <c r="W240" s="238"/>
      <c r="X240" s="238"/>
      <c r="Y240" s="238"/>
      <c r="Z240" s="238"/>
      <c r="AA240" s="238"/>
      <c r="AB240" s="238"/>
      <c r="AC240" s="238"/>
      <c r="AD240" s="238"/>
      <c r="AE240" s="238"/>
      <c r="AF240" s="238"/>
      <c r="AG240" s="238"/>
      <c r="AH240" s="238"/>
      <c r="AI240" s="238"/>
      <c r="AJ240" s="238"/>
      <c r="AK240" s="238"/>
      <c r="AL240" s="238"/>
      <c r="AM240" s="238"/>
      <c r="AN240" s="238"/>
      <c r="AO240" s="238"/>
      <c r="AP240" s="238"/>
      <c r="AQ240" s="238"/>
      <c r="AR240" s="238"/>
      <c r="AS240" s="238"/>
      <c r="AT240" s="238"/>
      <c r="AU240" s="238"/>
      <c r="AV240" s="238"/>
      <c r="AW240" s="238"/>
      <c r="AX240" s="238"/>
      <c r="AY240" s="238"/>
    </row>
    <row r="241" spans="16:51" s="239" customFormat="1" ht="12.75">
      <c r="P241" s="238"/>
      <c r="Q241" s="238"/>
      <c r="R241" s="238"/>
      <c r="S241" s="238"/>
      <c r="T241" s="238"/>
      <c r="U241" s="238"/>
      <c r="V241" s="238"/>
      <c r="W241" s="238"/>
      <c r="X241" s="238"/>
      <c r="Y241" s="238"/>
      <c r="Z241" s="238"/>
      <c r="AA241" s="238"/>
      <c r="AB241" s="238"/>
      <c r="AC241" s="238"/>
      <c r="AD241" s="238"/>
      <c r="AE241" s="238"/>
      <c r="AF241" s="238"/>
      <c r="AG241" s="238"/>
      <c r="AH241" s="238"/>
      <c r="AI241" s="238"/>
      <c r="AJ241" s="238"/>
      <c r="AK241" s="238"/>
      <c r="AL241" s="238"/>
      <c r="AM241" s="238"/>
      <c r="AN241" s="238"/>
      <c r="AO241" s="238"/>
      <c r="AP241" s="238"/>
      <c r="AQ241" s="238"/>
      <c r="AR241" s="238"/>
      <c r="AS241" s="238"/>
      <c r="AT241" s="238"/>
      <c r="AU241" s="238"/>
      <c r="AV241" s="238"/>
      <c r="AW241" s="238"/>
      <c r="AX241" s="238"/>
      <c r="AY241" s="238"/>
    </row>
    <row r="242" spans="16:51" s="239" customFormat="1" ht="12.75">
      <c r="P242" s="238"/>
      <c r="Q242" s="238"/>
      <c r="R242" s="238"/>
      <c r="S242" s="238"/>
      <c r="T242" s="238"/>
      <c r="U242" s="238"/>
      <c r="V242" s="238"/>
      <c r="W242" s="238"/>
      <c r="X242" s="238"/>
      <c r="Y242" s="238"/>
      <c r="Z242" s="238"/>
      <c r="AA242" s="238"/>
      <c r="AB242" s="238"/>
      <c r="AC242" s="238"/>
      <c r="AD242" s="238"/>
      <c r="AE242" s="238"/>
      <c r="AF242" s="238"/>
      <c r="AG242" s="238"/>
      <c r="AH242" s="238"/>
      <c r="AI242" s="238"/>
      <c r="AJ242" s="238"/>
      <c r="AK242" s="238"/>
      <c r="AL242" s="238"/>
      <c r="AM242" s="238"/>
      <c r="AN242" s="238"/>
      <c r="AO242" s="238"/>
      <c r="AP242" s="238"/>
      <c r="AQ242" s="238"/>
      <c r="AR242" s="238"/>
      <c r="AS242" s="238"/>
      <c r="AT242" s="238"/>
      <c r="AU242" s="238"/>
      <c r="AV242" s="238"/>
      <c r="AW242" s="238"/>
      <c r="AX242" s="238"/>
      <c r="AY242" s="238"/>
    </row>
    <row r="243" spans="16:51" s="239" customFormat="1" ht="12.75">
      <c r="P243" s="238"/>
      <c r="Q243" s="238"/>
      <c r="R243" s="238"/>
      <c r="S243" s="238"/>
      <c r="T243" s="238"/>
      <c r="U243" s="238"/>
      <c r="V243" s="238"/>
      <c r="W243" s="238"/>
      <c r="X243" s="238"/>
      <c r="Y243" s="238"/>
      <c r="Z243" s="238"/>
      <c r="AA243" s="238"/>
      <c r="AB243" s="238"/>
      <c r="AC243" s="238"/>
      <c r="AD243" s="238"/>
      <c r="AE243" s="238"/>
      <c r="AF243" s="238"/>
      <c r="AG243" s="238"/>
      <c r="AH243" s="238"/>
      <c r="AI243" s="238"/>
      <c r="AJ243" s="238"/>
      <c r="AK243" s="238"/>
      <c r="AL243" s="238"/>
      <c r="AM243" s="238"/>
      <c r="AN243" s="238"/>
      <c r="AO243" s="238"/>
      <c r="AP243" s="238"/>
      <c r="AQ243" s="238"/>
      <c r="AR243" s="238"/>
      <c r="AS243" s="238"/>
      <c r="AT243" s="238"/>
      <c r="AU243" s="238"/>
      <c r="AV243" s="238"/>
      <c r="AW243" s="238"/>
      <c r="AX243" s="238"/>
      <c r="AY243" s="238"/>
    </row>
    <row r="244" spans="16:51" s="239" customFormat="1" ht="12.75">
      <c r="P244" s="238"/>
      <c r="Q244" s="238"/>
      <c r="R244" s="238"/>
      <c r="S244" s="238"/>
      <c r="T244" s="238"/>
      <c r="U244" s="238"/>
      <c r="V244" s="238"/>
      <c r="W244" s="238"/>
      <c r="X244" s="238"/>
      <c r="Y244" s="238"/>
      <c r="Z244" s="238"/>
      <c r="AA244" s="238"/>
      <c r="AB244" s="238"/>
      <c r="AC244" s="238"/>
      <c r="AD244" s="238"/>
      <c r="AE244" s="238"/>
      <c r="AF244" s="238"/>
      <c r="AG244" s="238"/>
      <c r="AH244" s="238"/>
      <c r="AI244" s="238"/>
      <c r="AJ244" s="238"/>
      <c r="AK244" s="238"/>
      <c r="AL244" s="238"/>
      <c r="AM244" s="238"/>
      <c r="AN244" s="238"/>
      <c r="AO244" s="238"/>
      <c r="AP244" s="238"/>
      <c r="AQ244" s="238"/>
      <c r="AR244" s="238"/>
      <c r="AS244" s="238"/>
      <c r="AT244" s="238"/>
      <c r="AU244" s="238"/>
      <c r="AV244" s="238"/>
      <c r="AW244" s="238"/>
      <c r="AX244" s="238"/>
      <c r="AY244" s="238"/>
    </row>
    <row r="245" spans="16:51" s="239" customFormat="1" ht="12.75">
      <c r="P245" s="238"/>
      <c r="Q245" s="238"/>
      <c r="R245" s="238"/>
      <c r="S245" s="238"/>
      <c r="T245" s="238"/>
      <c r="U245" s="238"/>
      <c r="V245" s="238"/>
      <c r="W245" s="238"/>
      <c r="X245" s="238"/>
      <c r="Y245" s="238"/>
      <c r="Z245" s="238"/>
      <c r="AA245" s="238"/>
      <c r="AB245" s="238"/>
      <c r="AC245" s="238"/>
      <c r="AD245" s="238"/>
      <c r="AE245" s="238"/>
      <c r="AF245" s="238"/>
      <c r="AG245" s="238"/>
      <c r="AH245" s="238"/>
      <c r="AI245" s="238"/>
      <c r="AJ245" s="238"/>
      <c r="AK245" s="238"/>
      <c r="AL245" s="238"/>
      <c r="AM245" s="238"/>
      <c r="AN245" s="238"/>
      <c r="AO245" s="238"/>
      <c r="AP245" s="238"/>
      <c r="AQ245" s="238"/>
      <c r="AR245" s="238"/>
      <c r="AS245" s="238"/>
      <c r="AT245" s="238"/>
      <c r="AU245" s="238"/>
      <c r="AV245" s="238"/>
      <c r="AW245" s="238"/>
      <c r="AX245" s="238"/>
      <c r="AY245" s="238"/>
    </row>
    <row r="246" spans="16:51" s="239" customFormat="1" ht="12.75">
      <c r="P246" s="238"/>
      <c r="Q246" s="238"/>
      <c r="R246" s="238"/>
      <c r="S246" s="238"/>
      <c r="T246" s="238"/>
      <c r="U246" s="238"/>
      <c r="V246" s="238"/>
      <c r="W246" s="238"/>
      <c r="X246" s="238"/>
      <c r="Y246" s="238"/>
      <c r="Z246" s="238"/>
      <c r="AA246" s="238"/>
      <c r="AB246" s="238"/>
      <c r="AC246" s="238"/>
      <c r="AD246" s="238"/>
      <c r="AE246" s="238"/>
      <c r="AF246" s="238"/>
      <c r="AG246" s="238"/>
      <c r="AH246" s="238"/>
      <c r="AI246" s="238"/>
      <c r="AJ246" s="238"/>
      <c r="AK246" s="238"/>
      <c r="AL246" s="238"/>
      <c r="AM246" s="238"/>
      <c r="AN246" s="238"/>
      <c r="AO246" s="238"/>
      <c r="AP246" s="238"/>
      <c r="AQ246" s="238"/>
      <c r="AR246" s="238"/>
      <c r="AS246" s="238"/>
      <c r="AT246" s="238"/>
      <c r="AU246" s="238"/>
      <c r="AV246" s="238"/>
      <c r="AW246" s="238"/>
      <c r="AX246" s="238"/>
      <c r="AY246" s="238"/>
    </row>
    <row r="247" spans="16:51" s="239" customFormat="1" ht="12.75">
      <c r="P247" s="238"/>
      <c r="Q247" s="238"/>
      <c r="R247" s="238"/>
      <c r="S247" s="238"/>
      <c r="T247" s="238"/>
      <c r="U247" s="238"/>
      <c r="V247" s="238"/>
      <c r="W247" s="238"/>
      <c r="X247" s="238"/>
      <c r="Y247" s="238"/>
      <c r="Z247" s="238"/>
      <c r="AA247" s="238"/>
      <c r="AB247" s="238"/>
      <c r="AC247" s="238"/>
      <c r="AD247" s="238"/>
      <c r="AE247" s="238"/>
      <c r="AF247" s="238"/>
      <c r="AG247" s="238"/>
      <c r="AH247" s="238"/>
      <c r="AI247" s="238"/>
      <c r="AJ247" s="238"/>
      <c r="AK247" s="238"/>
      <c r="AL247" s="238"/>
      <c r="AM247" s="238"/>
      <c r="AN247" s="238"/>
      <c r="AO247" s="238"/>
      <c r="AP247" s="238"/>
      <c r="AQ247" s="238"/>
      <c r="AR247" s="238"/>
      <c r="AS247" s="238"/>
      <c r="AT247" s="238"/>
      <c r="AU247" s="238"/>
      <c r="AV247" s="238"/>
      <c r="AW247" s="238"/>
      <c r="AX247" s="238"/>
      <c r="AY247" s="238"/>
    </row>
    <row r="248" spans="16:51" s="239" customFormat="1" ht="12.75">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238"/>
      <c r="AY248" s="238"/>
    </row>
    <row r="249" spans="16:51" s="239" customFormat="1" ht="12.75">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238"/>
      <c r="AY249" s="238"/>
    </row>
    <row r="250" spans="16:51" s="239" customFormat="1" ht="12.75">
      <c r="P250" s="238"/>
      <c r="Q250" s="238"/>
      <c r="R250" s="238"/>
      <c r="S250" s="238"/>
      <c r="T250" s="238"/>
      <c r="U250" s="238"/>
      <c r="V250" s="238"/>
      <c r="W250" s="238"/>
      <c r="X250" s="238"/>
      <c r="Y250" s="238"/>
      <c r="Z250" s="238"/>
      <c r="AA250" s="238"/>
      <c r="AB250" s="238"/>
      <c r="AC250" s="238"/>
      <c r="AD250" s="238"/>
      <c r="AE250" s="238"/>
      <c r="AF250" s="238"/>
      <c r="AG250" s="238"/>
      <c r="AH250" s="238"/>
      <c r="AI250" s="238"/>
      <c r="AJ250" s="238"/>
      <c r="AK250" s="238"/>
      <c r="AL250" s="238"/>
      <c r="AM250" s="238"/>
      <c r="AN250" s="238"/>
      <c r="AO250" s="238"/>
      <c r="AP250" s="238"/>
      <c r="AQ250" s="238"/>
      <c r="AR250" s="238"/>
      <c r="AS250" s="238"/>
      <c r="AT250" s="238"/>
      <c r="AU250" s="238"/>
      <c r="AV250" s="238"/>
      <c r="AW250" s="238"/>
      <c r="AX250" s="238"/>
      <c r="AY250" s="238"/>
    </row>
    <row r="251" spans="16:51" s="239" customFormat="1" ht="12.75">
      <c r="P251" s="238"/>
      <c r="Q251" s="238"/>
      <c r="R251" s="238"/>
      <c r="S251" s="238"/>
      <c r="T251" s="238"/>
      <c r="U251" s="238"/>
      <c r="V251" s="238"/>
      <c r="W251" s="238"/>
      <c r="X251" s="238"/>
      <c r="Y251" s="238"/>
      <c r="Z251" s="238"/>
      <c r="AA251" s="238"/>
      <c r="AB251" s="238"/>
      <c r="AC251" s="238"/>
      <c r="AD251" s="238"/>
      <c r="AE251" s="238"/>
      <c r="AF251" s="238"/>
      <c r="AG251" s="238"/>
      <c r="AH251" s="238"/>
      <c r="AI251" s="238"/>
      <c r="AJ251" s="238"/>
      <c r="AK251" s="238"/>
      <c r="AL251" s="238"/>
      <c r="AM251" s="238"/>
      <c r="AN251" s="238"/>
      <c r="AO251" s="238"/>
      <c r="AP251" s="238"/>
      <c r="AQ251" s="238"/>
      <c r="AR251" s="238"/>
      <c r="AS251" s="238"/>
      <c r="AT251" s="238"/>
      <c r="AU251" s="238"/>
      <c r="AV251" s="238"/>
      <c r="AW251" s="238"/>
      <c r="AX251" s="238"/>
      <c r="AY251" s="238"/>
    </row>
    <row r="252" spans="16:51" s="239" customFormat="1" ht="12.75">
      <c r="P252" s="238"/>
      <c r="Q252" s="238"/>
      <c r="R252" s="238"/>
      <c r="S252" s="238"/>
      <c r="T252" s="238"/>
      <c r="U252" s="238"/>
      <c r="V252" s="238"/>
      <c r="W252" s="238"/>
      <c r="X252" s="238"/>
      <c r="Y252" s="238"/>
      <c r="Z252" s="238"/>
      <c r="AA252" s="238"/>
      <c r="AB252" s="238"/>
      <c r="AC252" s="238"/>
      <c r="AD252" s="238"/>
      <c r="AE252" s="238"/>
      <c r="AF252" s="238"/>
      <c r="AG252" s="238"/>
      <c r="AH252" s="238"/>
      <c r="AI252" s="238"/>
      <c r="AJ252" s="238"/>
      <c r="AK252" s="238"/>
      <c r="AL252" s="238"/>
      <c r="AM252" s="238"/>
      <c r="AN252" s="238"/>
      <c r="AO252" s="238"/>
      <c r="AP252" s="238"/>
      <c r="AQ252" s="238"/>
      <c r="AR252" s="238"/>
      <c r="AS252" s="238"/>
      <c r="AT252" s="238"/>
      <c r="AU252" s="238"/>
      <c r="AV252" s="238"/>
      <c r="AW252" s="238"/>
      <c r="AX252" s="238"/>
      <c r="AY252" s="238"/>
    </row>
    <row r="253" spans="16:51" s="239" customFormat="1" ht="12.75">
      <c r="P253" s="238"/>
      <c r="Q253" s="238"/>
      <c r="R253" s="238"/>
      <c r="S253" s="238"/>
      <c r="T253" s="238"/>
      <c r="U253" s="238"/>
      <c r="V253" s="238"/>
      <c r="W253" s="238"/>
      <c r="X253" s="238"/>
      <c r="Y253" s="238"/>
      <c r="Z253" s="238"/>
      <c r="AA253" s="238"/>
      <c r="AB253" s="238"/>
      <c r="AC253" s="238"/>
      <c r="AD253" s="238"/>
      <c r="AE253" s="238"/>
      <c r="AF253" s="238"/>
      <c r="AG253" s="238"/>
      <c r="AH253" s="238"/>
      <c r="AI253" s="238"/>
      <c r="AJ253" s="238"/>
      <c r="AK253" s="238"/>
      <c r="AL253" s="238"/>
      <c r="AM253" s="238"/>
      <c r="AN253" s="238"/>
      <c r="AO253" s="238"/>
      <c r="AP253" s="238"/>
      <c r="AQ253" s="238"/>
      <c r="AR253" s="238"/>
      <c r="AS253" s="238"/>
      <c r="AT253" s="238"/>
      <c r="AU253" s="238"/>
      <c r="AV253" s="238"/>
      <c r="AW253" s="238"/>
      <c r="AX253" s="238"/>
      <c r="AY253" s="238"/>
    </row>
    <row r="254" spans="16:51" s="239" customFormat="1" ht="12.75">
      <c r="P254" s="238"/>
      <c r="Q254" s="238"/>
      <c r="R254" s="238"/>
      <c r="S254" s="238"/>
      <c r="T254" s="238"/>
      <c r="U254" s="238"/>
      <c r="V254" s="238"/>
      <c r="W254" s="238"/>
      <c r="X254" s="238"/>
      <c r="Y254" s="238"/>
      <c r="Z254" s="238"/>
      <c r="AA254" s="238"/>
      <c r="AB254" s="238"/>
      <c r="AC254" s="238"/>
      <c r="AD254" s="238"/>
      <c r="AE254" s="238"/>
      <c r="AF254" s="238"/>
      <c r="AG254" s="238"/>
      <c r="AH254" s="238"/>
      <c r="AI254" s="238"/>
      <c r="AJ254" s="238"/>
      <c r="AK254" s="238"/>
      <c r="AL254" s="238"/>
      <c r="AM254" s="238"/>
      <c r="AN254" s="238"/>
      <c r="AO254" s="238"/>
      <c r="AP254" s="238"/>
      <c r="AQ254" s="238"/>
      <c r="AR254" s="238"/>
      <c r="AS254" s="238"/>
      <c r="AT254" s="238"/>
      <c r="AU254" s="238"/>
      <c r="AV254" s="238"/>
      <c r="AW254" s="238"/>
      <c r="AX254" s="238"/>
      <c r="AY254" s="238"/>
    </row>
    <row r="255" spans="16:51" s="239" customFormat="1" ht="12.75">
      <c r="P255" s="238"/>
      <c r="Q255" s="238"/>
      <c r="R255" s="238"/>
      <c r="S255" s="238"/>
      <c r="T255" s="238"/>
      <c r="U255" s="238"/>
      <c r="V255" s="238"/>
      <c r="W255" s="238"/>
      <c r="X255" s="238"/>
      <c r="Y255" s="238"/>
      <c r="Z255" s="238"/>
      <c r="AA255" s="238"/>
      <c r="AB255" s="238"/>
      <c r="AC255" s="238"/>
      <c r="AD255" s="238"/>
      <c r="AE255" s="238"/>
      <c r="AF255" s="238"/>
      <c r="AG255" s="238"/>
      <c r="AH255" s="238"/>
      <c r="AI255" s="238"/>
      <c r="AJ255" s="238"/>
      <c r="AK255" s="238"/>
      <c r="AL255" s="238"/>
      <c r="AM255" s="238"/>
      <c r="AN255" s="238"/>
      <c r="AO255" s="238"/>
      <c r="AP255" s="238"/>
      <c r="AQ255" s="238"/>
      <c r="AR255" s="238"/>
      <c r="AS255" s="238"/>
      <c r="AT255" s="238"/>
      <c r="AU255" s="238"/>
      <c r="AV255" s="238"/>
      <c r="AW255" s="238"/>
      <c r="AX255" s="238"/>
      <c r="AY255" s="238"/>
    </row>
    <row r="256" spans="16:51" s="239" customFormat="1" ht="12.75">
      <c r="P256" s="238"/>
      <c r="Q256" s="238"/>
      <c r="R256" s="238"/>
      <c r="S256" s="238"/>
      <c r="T256" s="238"/>
      <c r="U256" s="238"/>
      <c r="V256" s="238"/>
      <c r="W256" s="238"/>
      <c r="X256" s="238"/>
      <c r="Y256" s="238"/>
      <c r="Z256" s="238"/>
      <c r="AA256" s="238"/>
      <c r="AB256" s="238"/>
      <c r="AC256" s="238"/>
      <c r="AD256" s="238"/>
      <c r="AE256" s="238"/>
      <c r="AF256" s="238"/>
      <c r="AG256" s="238"/>
      <c r="AH256" s="238"/>
      <c r="AI256" s="238"/>
      <c r="AJ256" s="238"/>
      <c r="AK256" s="238"/>
      <c r="AL256" s="238"/>
      <c r="AM256" s="238"/>
      <c r="AN256" s="238"/>
      <c r="AO256" s="238"/>
      <c r="AP256" s="238"/>
      <c r="AQ256" s="238"/>
      <c r="AR256" s="238"/>
      <c r="AS256" s="238"/>
      <c r="AT256" s="238"/>
      <c r="AU256" s="238"/>
      <c r="AV256" s="238"/>
      <c r="AW256" s="238"/>
      <c r="AX256" s="238"/>
      <c r="AY256" s="238"/>
    </row>
    <row r="257" spans="16:51" s="239" customFormat="1" ht="12.75">
      <c r="P257" s="238"/>
      <c r="Q257" s="238"/>
      <c r="R257" s="238"/>
      <c r="S257" s="238"/>
      <c r="T257" s="238"/>
      <c r="U257" s="238"/>
      <c r="V257" s="238"/>
      <c r="W257" s="238"/>
      <c r="X257" s="238"/>
      <c r="Y257" s="238"/>
      <c r="Z257" s="238"/>
      <c r="AA257" s="238"/>
      <c r="AB257" s="238"/>
      <c r="AC257" s="238"/>
      <c r="AD257" s="238"/>
      <c r="AE257" s="238"/>
      <c r="AF257" s="238"/>
      <c r="AG257" s="238"/>
      <c r="AH257" s="238"/>
      <c r="AI257" s="238"/>
      <c r="AJ257" s="238"/>
      <c r="AK257" s="238"/>
      <c r="AL257" s="238"/>
      <c r="AM257" s="238"/>
      <c r="AN257" s="238"/>
      <c r="AO257" s="238"/>
      <c r="AP257" s="238"/>
      <c r="AQ257" s="238"/>
      <c r="AR257" s="238"/>
      <c r="AS257" s="238"/>
      <c r="AT257" s="238"/>
      <c r="AU257" s="238"/>
      <c r="AV257" s="238"/>
      <c r="AW257" s="238"/>
      <c r="AX257" s="238"/>
      <c r="AY257" s="238"/>
    </row>
    <row r="258" spans="16:51" s="239" customFormat="1" ht="12.75">
      <c r="P258" s="238"/>
      <c r="Q258" s="238"/>
      <c r="R258" s="238"/>
      <c r="S258" s="238"/>
      <c r="T258" s="238"/>
      <c r="U258" s="238"/>
      <c r="V258" s="238"/>
      <c r="W258" s="238"/>
      <c r="X258" s="238"/>
      <c r="Y258" s="238"/>
      <c r="Z258" s="238"/>
      <c r="AA258" s="238"/>
      <c r="AB258" s="238"/>
      <c r="AC258" s="238"/>
      <c r="AD258" s="238"/>
      <c r="AE258" s="238"/>
      <c r="AF258" s="238"/>
      <c r="AG258" s="238"/>
      <c r="AH258" s="238"/>
      <c r="AI258" s="238"/>
      <c r="AJ258" s="238"/>
      <c r="AK258" s="238"/>
      <c r="AL258" s="238"/>
      <c r="AM258" s="238"/>
      <c r="AN258" s="238"/>
      <c r="AO258" s="238"/>
      <c r="AP258" s="238"/>
      <c r="AQ258" s="238"/>
      <c r="AR258" s="238"/>
      <c r="AS258" s="238"/>
      <c r="AT258" s="238"/>
      <c r="AU258" s="238"/>
      <c r="AV258" s="238"/>
      <c r="AW258" s="238"/>
      <c r="AX258" s="238"/>
      <c r="AY258" s="238"/>
    </row>
    <row r="259" spans="16:51" s="239" customFormat="1" ht="12.75">
      <c r="P259" s="238"/>
      <c r="Q259" s="238"/>
      <c r="R259" s="238"/>
      <c r="S259" s="238"/>
      <c r="T259" s="238"/>
      <c r="U259" s="238"/>
      <c r="V259" s="238"/>
      <c r="W259" s="238"/>
      <c r="X259" s="238"/>
      <c r="Y259" s="238"/>
      <c r="Z259" s="238"/>
      <c r="AA259" s="238"/>
      <c r="AB259" s="238"/>
      <c r="AC259" s="238"/>
      <c r="AD259" s="238"/>
      <c r="AE259" s="238"/>
      <c r="AF259" s="238"/>
      <c r="AG259" s="238"/>
      <c r="AH259" s="238"/>
      <c r="AI259" s="238"/>
      <c r="AJ259" s="238"/>
      <c r="AK259" s="238"/>
      <c r="AL259" s="238"/>
      <c r="AM259" s="238"/>
      <c r="AN259" s="238"/>
      <c r="AO259" s="238"/>
      <c r="AP259" s="238"/>
      <c r="AQ259" s="238"/>
      <c r="AR259" s="238"/>
      <c r="AS259" s="238"/>
      <c r="AT259" s="238"/>
      <c r="AU259" s="238"/>
      <c r="AV259" s="238"/>
      <c r="AW259" s="238"/>
      <c r="AX259" s="238"/>
      <c r="AY259" s="238"/>
    </row>
    <row r="260" spans="16:51" s="239" customFormat="1" ht="12.75">
      <c r="P260" s="238"/>
      <c r="Q260" s="238"/>
      <c r="R260" s="238"/>
      <c r="S260" s="238"/>
      <c r="T260" s="238"/>
      <c r="U260" s="238"/>
      <c r="V260" s="238"/>
      <c r="W260" s="238"/>
      <c r="X260" s="238"/>
      <c r="Y260" s="238"/>
      <c r="Z260" s="238"/>
      <c r="AA260" s="238"/>
      <c r="AB260" s="238"/>
      <c r="AC260" s="238"/>
      <c r="AD260" s="238"/>
      <c r="AE260" s="238"/>
      <c r="AF260" s="238"/>
      <c r="AG260" s="238"/>
      <c r="AH260" s="238"/>
      <c r="AI260" s="238"/>
      <c r="AJ260" s="238"/>
      <c r="AK260" s="238"/>
      <c r="AL260" s="238"/>
      <c r="AM260" s="238"/>
      <c r="AN260" s="238"/>
      <c r="AO260" s="238"/>
      <c r="AP260" s="238"/>
      <c r="AQ260" s="238"/>
      <c r="AR260" s="238"/>
      <c r="AS260" s="238"/>
      <c r="AT260" s="238"/>
      <c r="AU260" s="238"/>
      <c r="AV260" s="238"/>
      <c r="AW260" s="238"/>
      <c r="AX260" s="238"/>
      <c r="AY260" s="238"/>
    </row>
    <row r="261" spans="16:51" s="239" customFormat="1" ht="12.75">
      <c r="P261" s="238"/>
      <c r="Q261" s="238"/>
      <c r="R261" s="238"/>
      <c r="S261" s="238"/>
      <c r="T261" s="238"/>
      <c r="U261" s="238"/>
      <c r="V261" s="238"/>
      <c r="W261" s="238"/>
      <c r="X261" s="238"/>
      <c r="Y261" s="238"/>
      <c r="Z261" s="238"/>
      <c r="AA261" s="238"/>
      <c r="AB261" s="238"/>
      <c r="AC261" s="238"/>
      <c r="AD261" s="238"/>
      <c r="AE261" s="238"/>
      <c r="AF261" s="238"/>
      <c r="AG261" s="238"/>
      <c r="AH261" s="238"/>
      <c r="AI261" s="238"/>
      <c r="AJ261" s="238"/>
      <c r="AK261" s="238"/>
      <c r="AL261" s="238"/>
      <c r="AM261" s="238"/>
      <c r="AN261" s="238"/>
      <c r="AO261" s="238"/>
      <c r="AP261" s="238"/>
      <c r="AQ261" s="238"/>
      <c r="AR261" s="238"/>
      <c r="AS261" s="238"/>
      <c r="AT261" s="238"/>
      <c r="AU261" s="238"/>
      <c r="AV261" s="238"/>
      <c r="AW261" s="238"/>
      <c r="AX261" s="238"/>
      <c r="AY261" s="238"/>
    </row>
    <row r="262" spans="16:51" s="239" customFormat="1" ht="12.75">
      <c r="P262" s="238"/>
      <c r="Q262" s="238"/>
      <c r="R262" s="238"/>
      <c r="S262" s="238"/>
      <c r="T262" s="238"/>
      <c r="U262" s="238"/>
      <c r="V262" s="238"/>
      <c r="W262" s="238"/>
      <c r="X262" s="238"/>
      <c r="Y262" s="238"/>
      <c r="Z262" s="238"/>
      <c r="AA262" s="238"/>
      <c r="AB262" s="238"/>
      <c r="AC262" s="238"/>
      <c r="AD262" s="238"/>
      <c r="AE262" s="238"/>
      <c r="AF262" s="238"/>
      <c r="AG262" s="238"/>
      <c r="AH262" s="238"/>
      <c r="AI262" s="238"/>
      <c r="AJ262" s="238"/>
      <c r="AK262" s="238"/>
      <c r="AL262" s="238"/>
      <c r="AM262" s="238"/>
      <c r="AN262" s="238"/>
      <c r="AO262" s="238"/>
      <c r="AP262" s="238"/>
      <c r="AQ262" s="238"/>
      <c r="AR262" s="238"/>
      <c r="AS262" s="238"/>
      <c r="AT262" s="238"/>
      <c r="AU262" s="238"/>
      <c r="AV262" s="238"/>
      <c r="AW262" s="238"/>
      <c r="AX262" s="238"/>
      <c r="AY262" s="238"/>
    </row>
    <row r="263" spans="16:51" s="239" customFormat="1" ht="12.75">
      <c r="P263" s="238"/>
      <c r="Q263" s="238"/>
      <c r="R263" s="238"/>
      <c r="S263" s="238"/>
      <c r="T263" s="238"/>
      <c r="U263" s="238"/>
      <c r="V263" s="238"/>
      <c r="W263" s="238"/>
      <c r="X263" s="238"/>
      <c r="Y263" s="238"/>
      <c r="Z263" s="238"/>
      <c r="AA263" s="238"/>
      <c r="AB263" s="238"/>
      <c r="AC263" s="238"/>
      <c r="AD263" s="238"/>
      <c r="AE263" s="238"/>
      <c r="AF263" s="238"/>
      <c r="AG263" s="238"/>
      <c r="AH263" s="238"/>
      <c r="AI263" s="238"/>
      <c r="AJ263" s="238"/>
      <c r="AK263" s="238"/>
      <c r="AL263" s="238"/>
      <c r="AM263" s="238"/>
      <c r="AN263" s="238"/>
      <c r="AO263" s="238"/>
      <c r="AP263" s="238"/>
      <c r="AQ263" s="238"/>
      <c r="AR263" s="238"/>
      <c r="AS263" s="238"/>
      <c r="AT263" s="238"/>
      <c r="AU263" s="238"/>
      <c r="AV263" s="238"/>
      <c r="AW263" s="238"/>
      <c r="AX263" s="238"/>
      <c r="AY263" s="238"/>
    </row>
    <row r="264" spans="16:51" s="239" customFormat="1" ht="12.75">
      <c r="P264" s="238"/>
      <c r="Q264" s="238"/>
      <c r="R264" s="238"/>
      <c r="S264" s="238"/>
      <c r="T264" s="238"/>
      <c r="U264" s="238"/>
      <c r="V264" s="238"/>
      <c r="W264" s="238"/>
      <c r="X264" s="238"/>
      <c r="Y264" s="238"/>
      <c r="Z264" s="238"/>
      <c r="AA264" s="238"/>
      <c r="AB264" s="238"/>
      <c r="AC264" s="238"/>
      <c r="AD264" s="238"/>
      <c r="AE264" s="238"/>
      <c r="AF264" s="238"/>
      <c r="AG264" s="238"/>
      <c r="AH264" s="238"/>
      <c r="AI264" s="238"/>
      <c r="AJ264" s="238"/>
      <c r="AK264" s="238"/>
      <c r="AL264" s="238"/>
      <c r="AM264" s="238"/>
      <c r="AN264" s="238"/>
      <c r="AO264" s="238"/>
      <c r="AP264" s="238"/>
      <c r="AQ264" s="238"/>
      <c r="AR264" s="238"/>
      <c r="AS264" s="238"/>
      <c r="AT264" s="238"/>
      <c r="AU264" s="238"/>
      <c r="AV264" s="238"/>
      <c r="AW264" s="238"/>
      <c r="AX264" s="238"/>
      <c r="AY264" s="238"/>
    </row>
    <row r="265" spans="16:51" s="239" customFormat="1" ht="12.75">
      <c r="P265" s="238"/>
      <c r="Q265" s="238"/>
      <c r="R265" s="238"/>
      <c r="S265" s="238"/>
      <c r="T265" s="238"/>
      <c r="U265" s="238"/>
      <c r="V265" s="238"/>
      <c r="W265" s="238"/>
      <c r="X265" s="238"/>
      <c r="Y265" s="238"/>
      <c r="Z265" s="238"/>
      <c r="AA265" s="238"/>
      <c r="AB265" s="238"/>
      <c r="AC265" s="238"/>
      <c r="AD265" s="238"/>
      <c r="AE265" s="238"/>
      <c r="AF265" s="238"/>
      <c r="AG265" s="238"/>
      <c r="AH265" s="238"/>
      <c r="AI265" s="238"/>
      <c r="AJ265" s="238"/>
      <c r="AK265" s="238"/>
      <c r="AL265" s="238"/>
      <c r="AM265" s="238"/>
      <c r="AN265" s="238"/>
      <c r="AO265" s="238"/>
      <c r="AP265" s="238"/>
      <c r="AQ265" s="238"/>
      <c r="AR265" s="238"/>
      <c r="AS265" s="238"/>
      <c r="AT265" s="238"/>
      <c r="AU265" s="238"/>
      <c r="AV265" s="238"/>
      <c r="AW265" s="238"/>
      <c r="AX265" s="238"/>
      <c r="AY265" s="238"/>
    </row>
    <row r="266" spans="16:51" s="239" customFormat="1" ht="12.75">
      <c r="P266" s="238"/>
      <c r="Q266" s="238"/>
      <c r="R266" s="238"/>
      <c r="S266" s="238"/>
      <c r="T266" s="238"/>
      <c r="U266" s="238"/>
      <c r="V266" s="238"/>
      <c r="W266" s="238"/>
      <c r="X266" s="238"/>
      <c r="Y266" s="238"/>
      <c r="Z266" s="238"/>
      <c r="AA266" s="238"/>
      <c r="AB266" s="238"/>
      <c r="AC266" s="238"/>
      <c r="AD266" s="238"/>
      <c r="AE266" s="238"/>
      <c r="AF266" s="238"/>
      <c r="AG266" s="238"/>
      <c r="AH266" s="238"/>
      <c r="AI266" s="238"/>
      <c r="AJ266" s="238"/>
      <c r="AK266" s="238"/>
      <c r="AL266" s="238"/>
      <c r="AM266" s="238"/>
      <c r="AN266" s="238"/>
      <c r="AO266" s="238"/>
      <c r="AP266" s="238"/>
      <c r="AQ266" s="238"/>
      <c r="AR266" s="238"/>
      <c r="AS266" s="238"/>
      <c r="AT266" s="238"/>
      <c r="AU266" s="238"/>
      <c r="AV266" s="238"/>
      <c r="AW266" s="238"/>
      <c r="AX266" s="238"/>
      <c r="AY266" s="238"/>
    </row>
    <row r="267" spans="16:51" s="239" customFormat="1" ht="12.75">
      <c r="P267" s="238"/>
      <c r="Q267" s="238"/>
      <c r="R267" s="238"/>
      <c r="S267" s="238"/>
      <c r="T267" s="238"/>
      <c r="U267" s="238"/>
      <c r="V267" s="238"/>
      <c r="W267" s="238"/>
      <c r="X267" s="238"/>
      <c r="Y267" s="238"/>
      <c r="Z267" s="238"/>
      <c r="AA267" s="238"/>
      <c r="AB267" s="238"/>
      <c r="AC267" s="238"/>
      <c r="AD267" s="238"/>
      <c r="AE267" s="238"/>
      <c r="AF267" s="238"/>
      <c r="AG267" s="238"/>
      <c r="AH267" s="238"/>
      <c r="AI267" s="238"/>
      <c r="AJ267" s="238"/>
      <c r="AK267" s="238"/>
      <c r="AL267" s="238"/>
      <c r="AM267" s="238"/>
      <c r="AN267" s="238"/>
      <c r="AO267" s="238"/>
      <c r="AP267" s="238"/>
      <c r="AQ267" s="238"/>
      <c r="AR267" s="238"/>
      <c r="AS267" s="238"/>
      <c r="AT267" s="238"/>
      <c r="AU267" s="238"/>
      <c r="AV267" s="238"/>
      <c r="AW267" s="238"/>
      <c r="AX267" s="238"/>
      <c r="AY267" s="238"/>
    </row>
    <row r="268" spans="16:51" s="239" customFormat="1" ht="12.75">
      <c r="P268" s="238"/>
      <c r="Q268" s="238"/>
      <c r="R268" s="238"/>
      <c r="S268" s="238"/>
      <c r="T268" s="238"/>
      <c r="U268" s="238"/>
      <c r="V268" s="238"/>
      <c r="W268" s="238"/>
      <c r="X268" s="238"/>
      <c r="Y268" s="238"/>
      <c r="Z268" s="238"/>
      <c r="AA268" s="238"/>
      <c r="AB268" s="238"/>
      <c r="AC268" s="238"/>
      <c r="AD268" s="238"/>
      <c r="AE268" s="238"/>
      <c r="AF268" s="238"/>
      <c r="AG268" s="238"/>
      <c r="AH268" s="238"/>
      <c r="AI268" s="238"/>
      <c r="AJ268" s="238"/>
      <c r="AK268" s="238"/>
      <c r="AL268" s="238"/>
      <c r="AM268" s="238"/>
      <c r="AN268" s="238"/>
      <c r="AO268" s="238"/>
      <c r="AP268" s="238"/>
      <c r="AQ268" s="238"/>
      <c r="AR268" s="238"/>
      <c r="AS268" s="238"/>
      <c r="AT268" s="238"/>
      <c r="AU268" s="238"/>
      <c r="AV268" s="238"/>
      <c r="AW268" s="238"/>
      <c r="AX268" s="238"/>
      <c r="AY268" s="238"/>
    </row>
    <row r="269" spans="16:51" s="239" customFormat="1" ht="12.75">
      <c r="P269" s="238"/>
      <c r="Q269" s="238"/>
      <c r="R269" s="238"/>
      <c r="S269" s="238"/>
      <c r="T269" s="238"/>
      <c r="U269" s="238"/>
      <c r="V269" s="238"/>
      <c r="W269" s="238"/>
      <c r="X269" s="238"/>
      <c r="Y269" s="238"/>
      <c r="Z269" s="238"/>
      <c r="AA269" s="238"/>
      <c r="AB269" s="238"/>
      <c r="AC269" s="238"/>
      <c r="AD269" s="238"/>
      <c r="AE269" s="238"/>
      <c r="AF269" s="238"/>
      <c r="AG269" s="238"/>
      <c r="AH269" s="238"/>
      <c r="AI269" s="238"/>
      <c r="AJ269" s="238"/>
      <c r="AK269" s="238"/>
      <c r="AL269" s="238"/>
      <c r="AM269" s="238"/>
      <c r="AN269" s="238"/>
      <c r="AO269" s="238"/>
      <c r="AP269" s="238"/>
      <c r="AQ269" s="238"/>
      <c r="AR269" s="238"/>
      <c r="AS269" s="238"/>
      <c r="AT269" s="238"/>
      <c r="AU269" s="238"/>
      <c r="AV269" s="238"/>
      <c r="AW269" s="238"/>
      <c r="AX269" s="238"/>
      <c r="AY269" s="238"/>
    </row>
    <row r="270" spans="16:51" s="239" customFormat="1" ht="12.75">
      <c r="P270" s="238"/>
      <c r="Q270" s="238"/>
      <c r="R270" s="238"/>
      <c r="S270" s="238"/>
      <c r="T270" s="238"/>
      <c r="U270" s="238"/>
      <c r="V270" s="238"/>
      <c r="W270" s="238"/>
      <c r="X270" s="238"/>
      <c r="Y270" s="238"/>
      <c r="Z270" s="238"/>
      <c r="AA270" s="238"/>
      <c r="AB270" s="238"/>
      <c r="AC270" s="238"/>
      <c r="AD270" s="238"/>
      <c r="AE270" s="238"/>
      <c r="AF270" s="238"/>
      <c r="AG270" s="238"/>
      <c r="AH270" s="238"/>
      <c r="AI270" s="238"/>
      <c r="AJ270" s="238"/>
      <c r="AK270" s="238"/>
      <c r="AL270" s="238"/>
      <c r="AM270" s="238"/>
      <c r="AN270" s="238"/>
      <c r="AO270" s="238"/>
      <c r="AP270" s="238"/>
      <c r="AQ270" s="238"/>
      <c r="AR270" s="238"/>
      <c r="AS270" s="238"/>
      <c r="AT270" s="238"/>
      <c r="AU270" s="238"/>
      <c r="AV270" s="238"/>
      <c r="AW270" s="238"/>
      <c r="AX270" s="238"/>
      <c r="AY270" s="238"/>
    </row>
    <row r="271" spans="16:51" s="239" customFormat="1" ht="12.75">
      <c r="P271" s="238"/>
      <c r="Q271" s="238"/>
      <c r="R271" s="238"/>
      <c r="S271" s="238"/>
      <c r="T271" s="238"/>
      <c r="U271" s="238"/>
      <c r="V271" s="238"/>
      <c r="W271" s="238"/>
      <c r="X271" s="238"/>
      <c r="Y271" s="238"/>
      <c r="Z271" s="238"/>
      <c r="AA271" s="238"/>
      <c r="AB271" s="238"/>
      <c r="AC271" s="238"/>
      <c r="AD271" s="238"/>
      <c r="AE271" s="238"/>
      <c r="AF271" s="238"/>
      <c r="AG271" s="238"/>
      <c r="AH271" s="238"/>
      <c r="AI271" s="238"/>
      <c r="AJ271" s="238"/>
      <c r="AK271" s="238"/>
      <c r="AL271" s="238"/>
      <c r="AM271" s="238"/>
      <c r="AN271" s="238"/>
      <c r="AO271" s="238"/>
      <c r="AP271" s="238"/>
      <c r="AQ271" s="238"/>
      <c r="AR271" s="238"/>
      <c r="AS271" s="238"/>
      <c r="AT271" s="238"/>
      <c r="AU271" s="238"/>
      <c r="AV271" s="238"/>
      <c r="AW271" s="238"/>
      <c r="AX271" s="238"/>
      <c r="AY271" s="238"/>
    </row>
    <row r="272" spans="16:51" s="239" customFormat="1" ht="12.75">
      <c r="P272" s="238"/>
      <c r="Q272" s="238"/>
      <c r="R272" s="238"/>
      <c r="S272" s="238"/>
      <c r="T272" s="238"/>
      <c r="U272" s="238"/>
      <c r="V272" s="238"/>
      <c r="W272" s="238"/>
      <c r="X272" s="238"/>
      <c r="Y272" s="238"/>
      <c r="Z272" s="238"/>
      <c r="AA272" s="238"/>
      <c r="AB272" s="238"/>
      <c r="AC272" s="238"/>
      <c r="AD272" s="238"/>
      <c r="AE272" s="238"/>
      <c r="AF272" s="238"/>
      <c r="AG272" s="238"/>
      <c r="AH272" s="238"/>
      <c r="AI272" s="238"/>
      <c r="AJ272" s="238"/>
      <c r="AK272" s="238"/>
      <c r="AL272" s="238"/>
      <c r="AM272" s="238"/>
      <c r="AN272" s="238"/>
      <c r="AO272" s="238"/>
      <c r="AP272" s="238"/>
      <c r="AQ272" s="238"/>
      <c r="AR272" s="238"/>
      <c r="AS272" s="238"/>
      <c r="AT272" s="238"/>
      <c r="AU272" s="238"/>
      <c r="AV272" s="238"/>
      <c r="AW272" s="238"/>
      <c r="AX272" s="238"/>
      <c r="AY272" s="238"/>
    </row>
    <row r="273" spans="16:51" s="239" customFormat="1" ht="12.75">
      <c r="P273" s="238"/>
      <c r="Q273" s="238"/>
      <c r="R273" s="238"/>
      <c r="S273" s="238"/>
      <c r="T273" s="238"/>
      <c r="U273" s="238"/>
      <c r="V273" s="238"/>
      <c r="W273" s="238"/>
      <c r="X273" s="238"/>
      <c r="Y273" s="238"/>
      <c r="Z273" s="238"/>
      <c r="AA273" s="238"/>
      <c r="AB273" s="238"/>
      <c r="AC273" s="238"/>
      <c r="AD273" s="238"/>
      <c r="AE273" s="238"/>
      <c r="AF273" s="238"/>
      <c r="AG273" s="238"/>
      <c r="AH273" s="238"/>
      <c r="AI273" s="238"/>
      <c r="AJ273" s="238"/>
      <c r="AK273" s="238"/>
      <c r="AL273" s="238"/>
      <c r="AM273" s="238"/>
      <c r="AN273" s="238"/>
      <c r="AO273" s="238"/>
      <c r="AP273" s="238"/>
      <c r="AQ273" s="238"/>
      <c r="AR273" s="238"/>
      <c r="AS273" s="238"/>
      <c r="AT273" s="238"/>
      <c r="AU273" s="238"/>
      <c r="AV273" s="238"/>
      <c r="AW273" s="238"/>
      <c r="AX273" s="238"/>
      <c r="AY273" s="238"/>
    </row>
    <row r="274" spans="16:51" s="239" customFormat="1" ht="12.75">
      <c r="P274" s="238"/>
      <c r="Q274" s="238"/>
      <c r="R274" s="238"/>
      <c r="S274" s="238"/>
      <c r="T274" s="238"/>
      <c r="U274" s="238"/>
      <c r="V274" s="238"/>
      <c r="W274" s="238"/>
      <c r="X274" s="238"/>
      <c r="Y274" s="238"/>
      <c r="Z274" s="238"/>
      <c r="AA274" s="238"/>
      <c r="AB274" s="238"/>
      <c r="AC274" s="238"/>
      <c r="AD274" s="238"/>
      <c r="AE274" s="238"/>
      <c r="AF274" s="238"/>
      <c r="AG274" s="238"/>
      <c r="AH274" s="238"/>
      <c r="AI274" s="238"/>
      <c r="AJ274" s="238"/>
      <c r="AK274" s="238"/>
      <c r="AL274" s="238"/>
      <c r="AM274" s="238"/>
      <c r="AN274" s="238"/>
      <c r="AO274" s="238"/>
      <c r="AP274" s="238"/>
      <c r="AQ274" s="238"/>
      <c r="AR274" s="238"/>
      <c r="AS274" s="238"/>
      <c r="AT274" s="238"/>
      <c r="AU274" s="238"/>
      <c r="AV274" s="238"/>
      <c r="AW274" s="238"/>
      <c r="AX274" s="238"/>
      <c r="AY274" s="238"/>
    </row>
    <row r="275" spans="16:51" s="239" customFormat="1" ht="12.75">
      <c r="P275" s="238"/>
      <c r="Q275" s="238"/>
      <c r="R275" s="238"/>
      <c r="S275" s="238"/>
      <c r="T275" s="238"/>
      <c r="U275" s="238"/>
      <c r="V275" s="238"/>
      <c r="W275" s="238"/>
      <c r="X275" s="238"/>
      <c r="Y275" s="238"/>
      <c r="Z275" s="238"/>
      <c r="AA275" s="238"/>
      <c r="AB275" s="238"/>
      <c r="AC275" s="238"/>
      <c r="AD275" s="238"/>
      <c r="AE275" s="238"/>
      <c r="AF275" s="238"/>
      <c r="AG275" s="238"/>
      <c r="AH275" s="238"/>
      <c r="AI275" s="238"/>
      <c r="AJ275" s="238"/>
      <c r="AK275" s="238"/>
      <c r="AL275" s="238"/>
      <c r="AM275" s="238"/>
      <c r="AN275" s="238"/>
      <c r="AO275" s="238"/>
      <c r="AP275" s="238"/>
      <c r="AQ275" s="238"/>
      <c r="AR275" s="238"/>
      <c r="AS275" s="238"/>
      <c r="AT275" s="238"/>
      <c r="AU275" s="238"/>
      <c r="AV275" s="238"/>
      <c r="AW275" s="238"/>
      <c r="AX275" s="238"/>
      <c r="AY275" s="238"/>
    </row>
    <row r="276" spans="16:51" s="239" customFormat="1" ht="12.75">
      <c r="P276" s="238"/>
      <c r="Q276" s="238"/>
      <c r="R276" s="238"/>
      <c r="S276" s="238"/>
      <c r="T276" s="238"/>
      <c r="U276" s="238"/>
      <c r="V276" s="238"/>
      <c r="W276" s="238"/>
      <c r="X276" s="238"/>
      <c r="Y276" s="238"/>
      <c r="Z276" s="238"/>
      <c r="AA276" s="238"/>
      <c r="AB276" s="238"/>
      <c r="AC276" s="238"/>
      <c r="AD276" s="238"/>
      <c r="AE276" s="238"/>
      <c r="AF276" s="238"/>
      <c r="AG276" s="238"/>
      <c r="AH276" s="238"/>
      <c r="AI276" s="238"/>
      <c r="AJ276" s="238"/>
      <c r="AK276" s="238"/>
      <c r="AL276" s="238"/>
      <c r="AM276" s="238"/>
      <c r="AN276" s="238"/>
      <c r="AO276" s="238"/>
      <c r="AP276" s="238"/>
      <c r="AQ276" s="238"/>
      <c r="AR276" s="238"/>
      <c r="AS276" s="238"/>
      <c r="AT276" s="238"/>
      <c r="AU276" s="238"/>
      <c r="AV276" s="238"/>
      <c r="AW276" s="238"/>
      <c r="AX276" s="238"/>
      <c r="AY276" s="238"/>
    </row>
    <row r="277" spans="16:51" s="239" customFormat="1" ht="12.75">
      <c r="P277" s="238"/>
      <c r="Q277" s="238"/>
      <c r="R277" s="238"/>
      <c r="S277" s="238"/>
      <c r="T277" s="238"/>
      <c r="U277" s="238"/>
      <c r="V277" s="238"/>
      <c r="W277" s="238"/>
      <c r="X277" s="238"/>
      <c r="Y277" s="238"/>
      <c r="Z277" s="238"/>
      <c r="AA277" s="238"/>
      <c r="AB277" s="238"/>
      <c r="AC277" s="238"/>
      <c r="AD277" s="238"/>
      <c r="AE277" s="238"/>
      <c r="AF277" s="238"/>
      <c r="AG277" s="238"/>
      <c r="AH277" s="238"/>
      <c r="AI277" s="238"/>
      <c r="AJ277" s="238"/>
      <c r="AK277" s="238"/>
      <c r="AL277" s="238"/>
      <c r="AM277" s="238"/>
      <c r="AN277" s="238"/>
      <c r="AO277" s="238"/>
      <c r="AP277" s="238"/>
      <c r="AQ277" s="238"/>
      <c r="AR277" s="238"/>
      <c r="AS277" s="238"/>
      <c r="AT277" s="238"/>
      <c r="AU277" s="238"/>
      <c r="AV277" s="238"/>
      <c r="AW277" s="238"/>
      <c r="AX277" s="238"/>
      <c r="AY277" s="238"/>
    </row>
    <row r="278" spans="1:15" ht="12.75">
      <c r="A278" s="213"/>
      <c r="B278" s="213"/>
      <c r="C278" s="213"/>
      <c r="D278" s="213"/>
      <c r="E278" s="213"/>
      <c r="F278" s="213"/>
      <c r="G278" s="213"/>
      <c r="H278" s="213"/>
      <c r="I278" s="213"/>
      <c r="J278" s="213"/>
      <c r="K278" s="213"/>
      <c r="L278" s="213"/>
      <c r="M278" s="213"/>
      <c r="N278" s="213"/>
      <c r="O278" s="213"/>
    </row>
    <row r="279" spans="1:15" ht="12.75">
      <c r="A279" s="213"/>
      <c r="B279" s="213"/>
      <c r="C279" s="213"/>
      <c r="D279" s="213"/>
      <c r="E279" s="213"/>
      <c r="F279" s="213"/>
      <c r="G279" s="213"/>
      <c r="H279" s="213"/>
      <c r="I279" s="213"/>
      <c r="J279" s="213"/>
      <c r="K279" s="213"/>
      <c r="L279" s="213"/>
      <c r="M279" s="213"/>
      <c r="N279" s="213"/>
      <c r="O279" s="213"/>
    </row>
    <row r="280" spans="1:15" ht="12.75">
      <c r="A280" s="213"/>
      <c r="B280" s="213"/>
      <c r="C280" s="213"/>
      <c r="D280" s="213"/>
      <c r="E280" s="213"/>
      <c r="F280" s="213"/>
      <c r="G280" s="213"/>
      <c r="H280" s="213"/>
      <c r="I280" s="213"/>
      <c r="J280" s="213"/>
      <c r="K280" s="213"/>
      <c r="L280" s="213"/>
      <c r="M280" s="213"/>
      <c r="N280" s="213"/>
      <c r="O280" s="213"/>
    </row>
    <row r="281" spans="1:15" ht="12.75">
      <c r="A281" s="213"/>
      <c r="B281" s="213"/>
      <c r="C281" s="213"/>
      <c r="D281" s="213"/>
      <c r="E281" s="213"/>
      <c r="F281" s="213"/>
      <c r="G281" s="213"/>
      <c r="H281" s="213"/>
      <c r="I281" s="213"/>
      <c r="J281" s="213"/>
      <c r="K281" s="213"/>
      <c r="L281" s="213"/>
      <c r="M281" s="213"/>
      <c r="N281" s="213"/>
      <c r="O281" s="213"/>
    </row>
    <row r="282" spans="1:15" ht="12.75">
      <c r="A282" s="213"/>
      <c r="B282" s="213"/>
      <c r="C282" s="213"/>
      <c r="D282" s="213"/>
      <c r="E282" s="213"/>
      <c r="F282" s="213"/>
      <c r="G282" s="213"/>
      <c r="H282" s="213"/>
      <c r="I282" s="213"/>
      <c r="J282" s="213"/>
      <c r="K282" s="213"/>
      <c r="L282" s="213"/>
      <c r="M282" s="213"/>
      <c r="N282" s="213"/>
      <c r="O282" s="213"/>
    </row>
    <row r="283" spans="1:15" ht="12.75">
      <c r="A283" s="213"/>
      <c r="B283" s="213"/>
      <c r="C283" s="213"/>
      <c r="D283" s="213"/>
      <c r="E283" s="213"/>
      <c r="F283" s="213"/>
      <c r="G283" s="213"/>
      <c r="H283" s="213"/>
      <c r="I283" s="213"/>
      <c r="J283" s="213"/>
      <c r="K283" s="213"/>
      <c r="L283" s="213"/>
      <c r="M283" s="213"/>
      <c r="N283" s="213"/>
      <c r="O283" s="213"/>
    </row>
    <row r="284" spans="1:15" ht="12.75">
      <c r="A284" s="213"/>
      <c r="B284" s="213"/>
      <c r="C284" s="213"/>
      <c r="D284" s="213"/>
      <c r="E284" s="213"/>
      <c r="F284" s="213"/>
      <c r="G284" s="213"/>
      <c r="H284" s="213"/>
      <c r="I284" s="213"/>
      <c r="J284" s="213"/>
      <c r="K284" s="213"/>
      <c r="L284" s="213"/>
      <c r="M284" s="213"/>
      <c r="N284" s="213"/>
      <c r="O284" s="213"/>
    </row>
    <row r="285" spans="1:15" ht="12.75">
      <c r="A285" s="213"/>
      <c r="B285" s="213"/>
      <c r="C285" s="213"/>
      <c r="D285" s="213"/>
      <c r="E285" s="213"/>
      <c r="F285" s="213"/>
      <c r="G285" s="213"/>
      <c r="H285" s="213"/>
      <c r="I285" s="213"/>
      <c r="J285" s="213"/>
      <c r="K285" s="213"/>
      <c r="L285" s="213"/>
      <c r="M285" s="213"/>
      <c r="N285" s="213"/>
      <c r="O285" s="213"/>
    </row>
    <row r="286" spans="1:15" ht="12.75">
      <c r="A286" s="213"/>
      <c r="B286" s="213"/>
      <c r="C286" s="213"/>
      <c r="D286" s="213"/>
      <c r="E286" s="213"/>
      <c r="F286" s="213"/>
      <c r="G286" s="213"/>
      <c r="H286" s="213"/>
      <c r="I286" s="213"/>
      <c r="J286" s="213"/>
      <c r="K286" s="213"/>
      <c r="L286" s="213"/>
      <c r="M286" s="213"/>
      <c r="N286" s="213"/>
      <c r="O286" s="213"/>
    </row>
    <row r="287" spans="1:15" ht="12.75">
      <c r="A287" s="213"/>
      <c r="B287" s="213"/>
      <c r="C287" s="213"/>
      <c r="D287" s="213"/>
      <c r="E287" s="213"/>
      <c r="F287" s="213"/>
      <c r="G287" s="213"/>
      <c r="H287" s="213"/>
      <c r="I287" s="213"/>
      <c r="J287" s="213"/>
      <c r="K287" s="213"/>
      <c r="L287" s="213"/>
      <c r="M287" s="213"/>
      <c r="N287" s="213"/>
      <c r="O287" s="213"/>
    </row>
    <row r="288" spans="1:15" ht="12.75">
      <c r="A288" s="213"/>
      <c r="B288" s="213"/>
      <c r="C288" s="213"/>
      <c r="D288" s="213"/>
      <c r="E288" s="213"/>
      <c r="F288" s="213"/>
      <c r="G288" s="213"/>
      <c r="H288" s="213"/>
      <c r="I288" s="213"/>
      <c r="J288" s="213"/>
      <c r="K288" s="213"/>
      <c r="L288" s="213"/>
      <c r="M288" s="213"/>
      <c r="N288" s="213"/>
      <c r="O288" s="213"/>
    </row>
    <row r="289" spans="1:15" ht="12.75">
      <c r="A289" s="213"/>
      <c r="B289" s="213"/>
      <c r="C289" s="213"/>
      <c r="D289" s="213"/>
      <c r="E289" s="213"/>
      <c r="F289" s="213"/>
      <c r="G289" s="213"/>
      <c r="H289" s="213"/>
      <c r="I289" s="213"/>
      <c r="J289" s="213"/>
      <c r="K289" s="213"/>
      <c r="L289" s="213"/>
      <c r="M289" s="213"/>
      <c r="N289" s="213"/>
      <c r="O289" s="213"/>
    </row>
    <row r="290" spans="1:15" ht="12.75">
      <c r="A290" s="213"/>
      <c r="B290" s="213"/>
      <c r="C290" s="213"/>
      <c r="D290" s="213"/>
      <c r="E290" s="213"/>
      <c r="F290" s="213"/>
      <c r="G290" s="213"/>
      <c r="H290" s="213"/>
      <c r="I290" s="213"/>
      <c r="J290" s="213"/>
      <c r="K290" s="213"/>
      <c r="L290" s="213"/>
      <c r="M290" s="213"/>
      <c r="N290" s="213"/>
      <c r="O290" s="213"/>
    </row>
    <row r="291" spans="1:15" ht="12.75">
      <c r="A291" s="213"/>
      <c r="B291" s="213"/>
      <c r="C291" s="213"/>
      <c r="D291" s="213"/>
      <c r="E291" s="213"/>
      <c r="F291" s="213"/>
      <c r="G291" s="213"/>
      <c r="H291" s="213"/>
      <c r="I291" s="213"/>
      <c r="J291" s="213"/>
      <c r="K291" s="213"/>
      <c r="L291" s="213"/>
      <c r="M291" s="213"/>
      <c r="N291" s="213"/>
      <c r="O291" s="213"/>
    </row>
    <row r="292" spans="1:15" ht="12.75">
      <c r="A292" s="213"/>
      <c r="B292" s="213"/>
      <c r="C292" s="213"/>
      <c r="D292" s="213"/>
      <c r="E292" s="213"/>
      <c r="F292" s="213"/>
      <c r="G292" s="213"/>
      <c r="H292" s="213"/>
      <c r="I292" s="213"/>
      <c r="J292" s="213"/>
      <c r="K292" s="213"/>
      <c r="L292" s="213"/>
      <c r="M292" s="213"/>
      <c r="N292" s="213"/>
      <c r="O292" s="213"/>
    </row>
    <row r="293" spans="1:15" ht="12.75">
      <c r="A293" s="213"/>
      <c r="B293" s="213"/>
      <c r="C293" s="213"/>
      <c r="D293" s="213"/>
      <c r="E293" s="213"/>
      <c r="F293" s="213"/>
      <c r="G293" s="213"/>
      <c r="H293" s="213"/>
      <c r="I293" s="213"/>
      <c r="J293" s="213"/>
      <c r="K293" s="213"/>
      <c r="L293" s="213"/>
      <c r="M293" s="213"/>
      <c r="N293" s="213"/>
      <c r="O293" s="213"/>
    </row>
    <row r="294" spans="1:15" ht="12.75">
      <c r="A294" s="213"/>
      <c r="B294" s="213"/>
      <c r="C294" s="213"/>
      <c r="D294" s="213"/>
      <c r="E294" s="213"/>
      <c r="F294" s="213"/>
      <c r="G294" s="213"/>
      <c r="H294" s="213"/>
      <c r="I294" s="213"/>
      <c r="J294" s="213"/>
      <c r="K294" s="213"/>
      <c r="L294" s="213"/>
      <c r="M294" s="213"/>
      <c r="N294" s="213"/>
      <c r="O294" s="213"/>
    </row>
    <row r="295" spans="1:15" ht="12.75">
      <c r="A295" s="213"/>
      <c r="B295" s="213"/>
      <c r="C295" s="213"/>
      <c r="D295" s="213"/>
      <c r="E295" s="213"/>
      <c r="F295" s="213"/>
      <c r="G295" s="213"/>
      <c r="H295" s="213"/>
      <c r="I295" s="213"/>
      <c r="J295" s="213"/>
      <c r="K295" s="213"/>
      <c r="L295" s="213"/>
      <c r="M295" s="213"/>
      <c r="N295" s="213"/>
      <c r="O295" s="213"/>
    </row>
    <row r="296" spans="1:15" ht="12.75">
      <c r="A296" s="213"/>
      <c r="B296" s="213"/>
      <c r="C296" s="213"/>
      <c r="D296" s="213"/>
      <c r="E296" s="213"/>
      <c r="F296" s="213"/>
      <c r="G296" s="213"/>
      <c r="H296" s="213"/>
      <c r="I296" s="213"/>
      <c r="J296" s="213"/>
      <c r="K296" s="213"/>
      <c r="L296" s="213"/>
      <c r="M296" s="213"/>
      <c r="N296" s="213"/>
      <c r="O296" s="213"/>
    </row>
    <row r="297" spans="1:15" ht="12.75">
      <c r="A297" s="213"/>
      <c r="B297" s="213"/>
      <c r="C297" s="213"/>
      <c r="D297" s="213"/>
      <c r="E297" s="213"/>
      <c r="F297" s="213"/>
      <c r="G297" s="213"/>
      <c r="H297" s="213"/>
      <c r="I297" s="213"/>
      <c r="J297" s="213"/>
      <c r="K297" s="213"/>
      <c r="L297" s="213"/>
      <c r="M297" s="213"/>
      <c r="N297" s="213"/>
      <c r="O297" s="213"/>
    </row>
    <row r="298" spans="1:15" ht="12.75">
      <c r="A298" s="213"/>
      <c r="B298" s="213"/>
      <c r="C298" s="213"/>
      <c r="D298" s="213"/>
      <c r="E298" s="213"/>
      <c r="F298" s="213"/>
      <c r="G298" s="213"/>
      <c r="H298" s="213"/>
      <c r="I298" s="213"/>
      <c r="J298" s="213"/>
      <c r="K298" s="213"/>
      <c r="L298" s="213"/>
      <c r="M298" s="213"/>
      <c r="N298" s="213"/>
      <c r="O298" s="213"/>
    </row>
    <row r="299" spans="1:15" ht="12.75">
      <c r="A299" s="213"/>
      <c r="B299" s="213"/>
      <c r="C299" s="213"/>
      <c r="D299" s="213"/>
      <c r="E299" s="213"/>
      <c r="F299" s="213"/>
      <c r="G299" s="213"/>
      <c r="H299" s="213"/>
      <c r="I299" s="213"/>
      <c r="J299" s="213"/>
      <c r="K299" s="213"/>
      <c r="L299" s="213"/>
      <c r="M299" s="213"/>
      <c r="N299" s="213"/>
      <c r="O299" s="213"/>
    </row>
    <row r="300" spans="1:15" ht="12.75">
      <c r="A300" s="213"/>
      <c r="B300" s="213"/>
      <c r="C300" s="213"/>
      <c r="D300" s="213"/>
      <c r="E300" s="213"/>
      <c r="F300" s="213"/>
      <c r="G300" s="213"/>
      <c r="H300" s="213"/>
      <c r="I300" s="213"/>
      <c r="J300" s="213"/>
      <c r="K300" s="213"/>
      <c r="L300" s="213"/>
      <c r="M300" s="213"/>
      <c r="N300" s="213"/>
      <c r="O300" s="213"/>
    </row>
    <row r="301" spans="1:15" ht="12.75">
      <c r="A301" s="213"/>
      <c r="B301" s="213"/>
      <c r="C301" s="213"/>
      <c r="D301" s="213"/>
      <c r="E301" s="213"/>
      <c r="F301" s="213"/>
      <c r="G301" s="213"/>
      <c r="H301" s="213"/>
      <c r="I301" s="213"/>
      <c r="J301" s="213"/>
      <c r="K301" s="213"/>
      <c r="L301" s="213"/>
      <c r="M301" s="213"/>
      <c r="N301" s="213"/>
      <c r="O301" s="213"/>
    </row>
    <row r="302" spans="1:15" ht="12.75">
      <c r="A302" s="213"/>
      <c r="B302" s="213"/>
      <c r="C302" s="213"/>
      <c r="D302" s="213"/>
      <c r="E302" s="213"/>
      <c r="F302" s="213"/>
      <c r="G302" s="213"/>
      <c r="H302" s="213"/>
      <c r="I302" s="213"/>
      <c r="J302" s="213"/>
      <c r="K302" s="213"/>
      <c r="L302" s="213"/>
      <c r="M302" s="213"/>
      <c r="N302" s="213"/>
      <c r="O302" s="213"/>
    </row>
    <row r="303" spans="1:15" ht="12.75">
      <c r="A303" s="213"/>
      <c r="B303" s="213"/>
      <c r="C303" s="213"/>
      <c r="D303" s="213"/>
      <c r="E303" s="213"/>
      <c r="F303" s="213"/>
      <c r="G303" s="213"/>
      <c r="H303" s="213"/>
      <c r="I303" s="213"/>
      <c r="J303" s="213"/>
      <c r="K303" s="213"/>
      <c r="L303" s="213"/>
      <c r="M303" s="213"/>
      <c r="N303" s="213"/>
      <c r="O303" s="213"/>
    </row>
    <row r="304" spans="1:15" ht="12.75">
      <c r="A304" s="213"/>
      <c r="B304" s="213"/>
      <c r="C304" s="213"/>
      <c r="D304" s="213"/>
      <c r="E304" s="213"/>
      <c r="F304" s="213"/>
      <c r="G304" s="213"/>
      <c r="H304" s="213"/>
      <c r="I304" s="213"/>
      <c r="J304" s="213"/>
      <c r="K304" s="213"/>
      <c r="L304" s="213"/>
      <c r="M304" s="213"/>
      <c r="N304" s="213"/>
      <c r="O304" s="213"/>
    </row>
    <row r="305" spans="1:15" ht="12.75">
      <c r="A305" s="213"/>
      <c r="B305" s="213"/>
      <c r="C305" s="213"/>
      <c r="D305" s="213"/>
      <c r="E305" s="213"/>
      <c r="F305" s="213"/>
      <c r="G305" s="213"/>
      <c r="H305" s="213"/>
      <c r="I305" s="213"/>
      <c r="J305" s="213"/>
      <c r="K305" s="213"/>
      <c r="L305" s="213"/>
      <c r="M305" s="213"/>
      <c r="N305" s="213"/>
      <c r="O305" s="213"/>
    </row>
    <row r="306" spans="1:15" ht="12.75">
      <c r="A306" s="213"/>
      <c r="B306" s="213"/>
      <c r="C306" s="213"/>
      <c r="D306" s="213"/>
      <c r="E306" s="213"/>
      <c r="F306" s="213"/>
      <c r="G306" s="213"/>
      <c r="H306" s="213"/>
      <c r="I306" s="213"/>
      <c r="J306" s="213"/>
      <c r="K306" s="213"/>
      <c r="L306" s="213"/>
      <c r="M306" s="213"/>
      <c r="N306" s="213"/>
      <c r="O306" s="213"/>
    </row>
    <row r="307" spans="1:15" ht="12.75">
      <c r="A307" s="213"/>
      <c r="B307" s="213"/>
      <c r="C307" s="213"/>
      <c r="D307" s="213"/>
      <c r="E307" s="213"/>
      <c r="F307" s="213"/>
      <c r="G307" s="213"/>
      <c r="H307" s="213"/>
      <c r="I307" s="213"/>
      <c r="J307" s="213"/>
      <c r="K307" s="213"/>
      <c r="L307" s="213"/>
      <c r="M307" s="213"/>
      <c r="N307" s="213"/>
      <c r="O307" s="213"/>
    </row>
    <row r="308" spans="1:15" ht="12.75">
      <c r="A308" s="213"/>
      <c r="B308" s="213"/>
      <c r="C308" s="213"/>
      <c r="D308" s="213"/>
      <c r="E308" s="213"/>
      <c r="F308" s="213"/>
      <c r="G308" s="213"/>
      <c r="H308" s="213"/>
      <c r="I308" s="213"/>
      <c r="J308" s="213"/>
      <c r="K308" s="213"/>
      <c r="L308" s="213"/>
      <c r="M308" s="213"/>
      <c r="N308" s="213"/>
      <c r="O308" s="213"/>
    </row>
    <row r="309" spans="1:15" ht="12.75">
      <c r="A309" s="213"/>
      <c r="B309" s="213"/>
      <c r="C309" s="213"/>
      <c r="D309" s="213"/>
      <c r="E309" s="213"/>
      <c r="F309" s="213"/>
      <c r="G309" s="213"/>
      <c r="H309" s="213"/>
      <c r="I309" s="213"/>
      <c r="J309" s="213"/>
      <c r="K309" s="213"/>
      <c r="L309" s="213"/>
      <c r="M309" s="213"/>
      <c r="N309" s="213"/>
      <c r="O309" s="213"/>
    </row>
    <row r="310" spans="1:15" ht="12.75">
      <c r="A310" s="213"/>
      <c r="B310" s="213"/>
      <c r="C310" s="213"/>
      <c r="D310" s="213"/>
      <c r="E310" s="213"/>
      <c r="F310" s="213"/>
      <c r="G310" s="213"/>
      <c r="H310" s="213"/>
      <c r="I310" s="213"/>
      <c r="J310" s="213"/>
      <c r="K310" s="213"/>
      <c r="L310" s="213"/>
      <c r="M310" s="213"/>
      <c r="N310" s="213"/>
      <c r="O310" s="213"/>
    </row>
    <row r="311" spans="1:15" ht="12.75">
      <c r="A311" s="213"/>
      <c r="B311" s="213"/>
      <c r="C311" s="213"/>
      <c r="D311" s="213"/>
      <c r="E311" s="213"/>
      <c r="F311" s="213"/>
      <c r="G311" s="213"/>
      <c r="H311" s="213"/>
      <c r="I311" s="213"/>
      <c r="J311" s="213"/>
      <c r="K311" s="213"/>
      <c r="L311" s="213"/>
      <c r="M311" s="213"/>
      <c r="N311" s="213"/>
      <c r="O311" s="213"/>
    </row>
    <row r="312" spans="1:15" ht="12.75">
      <c r="A312" s="213"/>
      <c r="B312" s="213"/>
      <c r="C312" s="213"/>
      <c r="D312" s="213"/>
      <c r="E312" s="213"/>
      <c r="F312" s="213"/>
      <c r="G312" s="213"/>
      <c r="H312" s="213"/>
      <c r="I312" s="213"/>
      <c r="J312" s="213"/>
      <c r="K312" s="213"/>
      <c r="L312" s="213"/>
      <c r="M312" s="213"/>
      <c r="N312" s="213"/>
      <c r="O312" s="213"/>
    </row>
    <row r="313" spans="1:15" ht="12.75">
      <c r="A313" s="213"/>
      <c r="B313" s="213"/>
      <c r="C313" s="213"/>
      <c r="D313" s="213"/>
      <c r="E313" s="213"/>
      <c r="F313" s="213"/>
      <c r="G313" s="213"/>
      <c r="H313" s="213"/>
      <c r="I313" s="213"/>
      <c r="J313" s="213"/>
      <c r="K313" s="213"/>
      <c r="L313" s="213"/>
      <c r="M313" s="213"/>
      <c r="N313" s="213"/>
      <c r="O313" s="213"/>
    </row>
    <row r="314" spans="1:15" ht="12.75">
      <c r="A314" s="213"/>
      <c r="B314" s="213"/>
      <c r="C314" s="213"/>
      <c r="D314" s="213"/>
      <c r="E314" s="213"/>
      <c r="F314" s="213"/>
      <c r="G314" s="213"/>
      <c r="H314" s="213"/>
      <c r="I314" s="213"/>
      <c r="J314" s="213"/>
      <c r="K314" s="213"/>
      <c r="L314" s="213"/>
      <c r="M314" s="213"/>
      <c r="N314" s="213"/>
      <c r="O314" s="213"/>
    </row>
    <row r="315" spans="1:15" ht="12.75">
      <c r="A315" s="213"/>
      <c r="B315" s="213"/>
      <c r="C315" s="213"/>
      <c r="D315" s="213"/>
      <c r="E315" s="213"/>
      <c r="F315" s="213"/>
      <c r="G315" s="213"/>
      <c r="H315" s="213"/>
      <c r="I315" s="213"/>
      <c r="J315" s="213"/>
      <c r="K315" s="213"/>
      <c r="L315" s="213"/>
      <c r="M315" s="213"/>
      <c r="N315" s="213"/>
      <c r="O315" s="213"/>
    </row>
    <row r="316" spans="1:15" ht="12.75">
      <c r="A316" s="213"/>
      <c r="B316" s="213"/>
      <c r="C316" s="213"/>
      <c r="D316" s="213"/>
      <c r="E316" s="213"/>
      <c r="F316" s="213"/>
      <c r="G316" s="213"/>
      <c r="H316" s="213"/>
      <c r="I316" s="213"/>
      <c r="J316" s="213"/>
      <c r="K316" s="213"/>
      <c r="L316" s="213"/>
      <c r="M316" s="213"/>
      <c r="N316" s="213"/>
      <c r="O316" s="213"/>
    </row>
    <row r="317" spans="1:15" ht="12.75">
      <c r="A317" s="213"/>
      <c r="B317" s="213"/>
      <c r="C317" s="213"/>
      <c r="D317" s="213"/>
      <c r="E317" s="213"/>
      <c r="F317" s="213"/>
      <c r="G317" s="213"/>
      <c r="H317" s="213"/>
      <c r="I317" s="213"/>
      <c r="J317" s="213"/>
      <c r="K317" s="213"/>
      <c r="L317" s="213"/>
      <c r="M317" s="213"/>
      <c r="N317" s="213"/>
      <c r="O317" s="213"/>
    </row>
    <row r="318" spans="1:15" ht="12.75">
      <c r="A318" s="213"/>
      <c r="B318" s="213"/>
      <c r="C318" s="213"/>
      <c r="D318" s="213"/>
      <c r="E318" s="213"/>
      <c r="F318" s="213"/>
      <c r="G318" s="213"/>
      <c r="H318" s="213"/>
      <c r="I318" s="213"/>
      <c r="J318" s="213"/>
      <c r="K318" s="213"/>
      <c r="L318" s="213"/>
      <c r="M318" s="213"/>
      <c r="N318" s="213"/>
      <c r="O318" s="213"/>
    </row>
    <row r="319" spans="1:15" ht="12.75">
      <c r="A319" s="213"/>
      <c r="B319" s="213"/>
      <c r="C319" s="213"/>
      <c r="D319" s="213"/>
      <c r="E319" s="213"/>
      <c r="F319" s="213"/>
      <c r="G319" s="213"/>
      <c r="H319" s="213"/>
      <c r="I319" s="213"/>
      <c r="J319" s="213"/>
      <c r="K319" s="213"/>
      <c r="L319" s="213"/>
      <c r="M319" s="213"/>
      <c r="N319" s="213"/>
      <c r="O319" s="213"/>
    </row>
    <row r="320" spans="1:15" ht="12.75">
      <c r="A320" s="213"/>
      <c r="B320" s="213"/>
      <c r="C320" s="213"/>
      <c r="D320" s="213"/>
      <c r="E320" s="213"/>
      <c r="F320" s="213"/>
      <c r="G320" s="213"/>
      <c r="H320" s="213"/>
      <c r="I320" s="213"/>
      <c r="J320" s="213"/>
      <c r="K320" s="213"/>
      <c r="L320" s="213"/>
      <c r="M320" s="213"/>
      <c r="N320" s="213"/>
      <c r="O320" s="213"/>
    </row>
    <row r="321" spans="1:15" ht="12.75">
      <c r="A321" s="213"/>
      <c r="B321" s="213"/>
      <c r="C321" s="213"/>
      <c r="D321" s="213"/>
      <c r="E321" s="213"/>
      <c r="F321" s="213"/>
      <c r="G321" s="213"/>
      <c r="H321" s="213"/>
      <c r="I321" s="213"/>
      <c r="J321" s="213"/>
      <c r="K321" s="213"/>
      <c r="L321" s="213"/>
      <c r="M321" s="213"/>
      <c r="N321" s="213"/>
      <c r="O321" s="213"/>
    </row>
    <row r="322" spans="1:15" ht="12.75">
      <c r="A322" s="213"/>
      <c r="B322" s="213"/>
      <c r="C322" s="213"/>
      <c r="D322" s="213"/>
      <c r="E322" s="213"/>
      <c r="F322" s="213"/>
      <c r="G322" s="213"/>
      <c r="H322" s="213"/>
      <c r="I322" s="213"/>
      <c r="J322" s="213"/>
      <c r="K322" s="213"/>
      <c r="L322" s="213"/>
      <c r="M322" s="213"/>
      <c r="N322" s="213"/>
      <c r="O322" s="213"/>
    </row>
    <row r="323" spans="1:15" ht="12.75">
      <c r="A323" s="213"/>
      <c r="B323" s="213"/>
      <c r="C323" s="213"/>
      <c r="D323" s="213"/>
      <c r="E323" s="213"/>
      <c r="F323" s="213"/>
      <c r="G323" s="213"/>
      <c r="H323" s="213"/>
      <c r="I323" s="213"/>
      <c r="J323" s="213"/>
      <c r="K323" s="213"/>
      <c r="L323" s="213"/>
      <c r="M323" s="213"/>
      <c r="N323" s="213"/>
      <c r="O323" s="213"/>
    </row>
    <row r="324" spans="1:15" ht="12.75">
      <c r="A324" s="213"/>
      <c r="B324" s="213"/>
      <c r="C324" s="213"/>
      <c r="D324" s="213"/>
      <c r="E324" s="213"/>
      <c r="F324" s="213"/>
      <c r="G324" s="213"/>
      <c r="H324" s="213"/>
      <c r="I324" s="213"/>
      <c r="J324" s="213"/>
      <c r="K324" s="213"/>
      <c r="L324" s="213"/>
      <c r="M324" s="213"/>
      <c r="N324" s="213"/>
      <c r="O324" s="213"/>
    </row>
    <row r="325" spans="1:15" ht="12.75">
      <c r="A325" s="213"/>
      <c r="B325" s="213"/>
      <c r="C325" s="213"/>
      <c r="D325" s="213"/>
      <c r="E325" s="213"/>
      <c r="F325" s="213"/>
      <c r="G325" s="213"/>
      <c r="H325" s="213"/>
      <c r="I325" s="213"/>
      <c r="J325" s="213"/>
      <c r="K325" s="213"/>
      <c r="L325" s="213"/>
      <c r="M325" s="213"/>
      <c r="N325" s="213"/>
      <c r="O325" s="213"/>
    </row>
    <row r="326" spans="1:15" ht="12.75">
      <c r="A326" s="213"/>
      <c r="B326" s="213"/>
      <c r="C326" s="213"/>
      <c r="D326" s="213"/>
      <c r="E326" s="213"/>
      <c r="F326" s="213"/>
      <c r="G326" s="213"/>
      <c r="H326" s="213"/>
      <c r="I326" s="213"/>
      <c r="J326" s="213"/>
      <c r="K326" s="213"/>
      <c r="L326" s="213"/>
      <c r="M326" s="213"/>
      <c r="N326" s="213"/>
      <c r="O326" s="213"/>
    </row>
    <row r="327" spans="1:15" ht="12.75">
      <c r="A327" s="213"/>
      <c r="B327" s="213"/>
      <c r="C327" s="213"/>
      <c r="D327" s="213"/>
      <c r="E327" s="213"/>
      <c r="F327" s="213"/>
      <c r="G327" s="213"/>
      <c r="H327" s="213"/>
      <c r="I327" s="213"/>
      <c r="J327" s="213"/>
      <c r="K327" s="213"/>
      <c r="L327" s="213"/>
      <c r="M327" s="213"/>
      <c r="N327" s="213"/>
      <c r="O327" s="213"/>
    </row>
    <row r="328" spans="1:15" ht="12.75">
      <c r="A328" s="213"/>
      <c r="B328" s="213"/>
      <c r="C328" s="213"/>
      <c r="D328" s="213"/>
      <c r="E328" s="213"/>
      <c r="F328" s="213"/>
      <c r="G328" s="213"/>
      <c r="H328" s="213"/>
      <c r="I328" s="213"/>
      <c r="J328" s="213"/>
      <c r="K328" s="213"/>
      <c r="L328" s="213"/>
      <c r="M328" s="213"/>
      <c r="N328" s="213"/>
      <c r="O328" s="213"/>
    </row>
    <row r="329" spans="1:15" ht="12.75">
      <c r="A329" s="213"/>
      <c r="B329" s="213"/>
      <c r="C329" s="213"/>
      <c r="D329" s="213"/>
      <c r="E329" s="213"/>
      <c r="F329" s="213"/>
      <c r="G329" s="213"/>
      <c r="H329" s="213"/>
      <c r="I329" s="213"/>
      <c r="J329" s="213"/>
      <c r="K329" s="213"/>
      <c r="L329" s="213"/>
      <c r="M329" s="213"/>
      <c r="N329" s="213"/>
      <c r="O329" s="213"/>
    </row>
    <row r="330" spans="1:15" ht="12.75">
      <c r="A330" s="213"/>
      <c r="B330" s="213"/>
      <c r="C330" s="213"/>
      <c r="D330" s="213"/>
      <c r="E330" s="213"/>
      <c r="F330" s="213"/>
      <c r="G330" s="213"/>
      <c r="H330" s="213"/>
      <c r="I330" s="213"/>
      <c r="J330" s="213"/>
      <c r="K330" s="213"/>
      <c r="L330" s="213"/>
      <c r="M330" s="213"/>
      <c r="N330" s="213"/>
      <c r="O330" s="213"/>
    </row>
    <row r="331" spans="1:15" ht="12.75">
      <c r="A331" s="213"/>
      <c r="B331" s="213"/>
      <c r="C331" s="213"/>
      <c r="D331" s="213"/>
      <c r="E331" s="213"/>
      <c r="F331" s="213"/>
      <c r="G331" s="213"/>
      <c r="H331" s="213"/>
      <c r="I331" s="213"/>
      <c r="J331" s="213"/>
      <c r="K331" s="213"/>
      <c r="L331" s="213"/>
      <c r="M331" s="213"/>
      <c r="N331" s="213"/>
      <c r="O331" s="213"/>
    </row>
    <row r="332" spans="1:15" ht="12.75">
      <c r="A332" s="213"/>
      <c r="B332" s="213"/>
      <c r="C332" s="213"/>
      <c r="D332" s="213"/>
      <c r="E332" s="213"/>
      <c r="F332" s="213"/>
      <c r="G332" s="213"/>
      <c r="H332" s="213"/>
      <c r="I332" s="213"/>
      <c r="J332" s="213"/>
      <c r="K332" s="213"/>
      <c r="L332" s="213"/>
      <c r="M332" s="213"/>
      <c r="N332" s="213"/>
      <c r="O332" s="213"/>
    </row>
    <row r="333" spans="1:15" ht="12.75">
      <c r="A333" s="213"/>
      <c r="B333" s="213"/>
      <c r="C333" s="213"/>
      <c r="D333" s="213"/>
      <c r="E333" s="213"/>
      <c r="F333" s="213"/>
      <c r="G333" s="213"/>
      <c r="H333" s="213"/>
      <c r="I333" s="213"/>
      <c r="J333" s="213"/>
      <c r="K333" s="213"/>
      <c r="L333" s="213"/>
      <c r="M333" s="213"/>
      <c r="N333" s="213"/>
      <c r="O333" s="213"/>
    </row>
    <row r="334" spans="1:15" ht="12.75">
      <c r="A334" s="213"/>
      <c r="B334" s="213"/>
      <c r="C334" s="213"/>
      <c r="D334" s="213"/>
      <c r="E334" s="213"/>
      <c r="F334" s="213"/>
      <c r="G334" s="213"/>
      <c r="H334" s="213"/>
      <c r="I334" s="213"/>
      <c r="J334" s="213"/>
      <c r="K334" s="213"/>
      <c r="L334" s="213"/>
      <c r="M334" s="213"/>
      <c r="N334" s="213"/>
      <c r="O334" s="213"/>
    </row>
    <row r="335" spans="1:15" ht="12.75">
      <c r="A335" s="213"/>
      <c r="B335" s="213"/>
      <c r="C335" s="213"/>
      <c r="D335" s="213"/>
      <c r="E335" s="213"/>
      <c r="F335" s="213"/>
      <c r="G335" s="213"/>
      <c r="H335" s="213"/>
      <c r="I335" s="213"/>
      <c r="J335" s="213"/>
      <c r="K335" s="213"/>
      <c r="L335" s="213"/>
      <c r="M335" s="213"/>
      <c r="N335" s="213"/>
      <c r="O335" s="213"/>
    </row>
    <row r="336" spans="1:15" ht="12.75">
      <c r="A336" s="213"/>
      <c r="B336" s="213"/>
      <c r="C336" s="213"/>
      <c r="D336" s="213"/>
      <c r="E336" s="213"/>
      <c r="F336" s="213"/>
      <c r="G336" s="213"/>
      <c r="H336" s="213"/>
      <c r="I336" s="213"/>
      <c r="J336" s="213"/>
      <c r="K336" s="213"/>
      <c r="L336" s="213"/>
      <c r="M336" s="213"/>
      <c r="N336" s="213"/>
      <c r="O336" s="213"/>
    </row>
    <row r="337" spans="1:15" ht="12.75">
      <c r="A337" s="213"/>
      <c r="B337" s="213"/>
      <c r="C337" s="213"/>
      <c r="D337" s="213"/>
      <c r="E337" s="213"/>
      <c r="F337" s="213"/>
      <c r="G337" s="213"/>
      <c r="H337" s="213"/>
      <c r="I337" s="213"/>
      <c r="J337" s="213"/>
      <c r="K337" s="213"/>
      <c r="L337" s="213"/>
      <c r="M337" s="213"/>
      <c r="N337" s="213"/>
      <c r="O337" s="213"/>
    </row>
    <row r="338" spans="1:15" ht="12.75">
      <c r="A338" s="213"/>
      <c r="B338" s="213"/>
      <c r="C338" s="213"/>
      <c r="D338" s="213"/>
      <c r="E338" s="213"/>
      <c r="F338" s="213"/>
      <c r="G338" s="213"/>
      <c r="H338" s="213"/>
      <c r="I338" s="213"/>
      <c r="J338" s="213"/>
      <c r="K338" s="213"/>
      <c r="L338" s="213"/>
      <c r="M338" s="213"/>
      <c r="N338" s="213"/>
      <c r="O338" s="213"/>
    </row>
    <row r="339" spans="1:15" ht="12.75">
      <c r="A339" s="213"/>
      <c r="B339" s="213"/>
      <c r="C339" s="213"/>
      <c r="D339" s="213"/>
      <c r="E339" s="213"/>
      <c r="F339" s="213"/>
      <c r="G339" s="213"/>
      <c r="H339" s="213"/>
      <c r="I339" s="213"/>
      <c r="J339" s="213"/>
      <c r="K339" s="213"/>
      <c r="L339" s="213"/>
      <c r="M339" s="213"/>
      <c r="N339" s="213"/>
      <c r="O339" s="213"/>
    </row>
    <row r="340" spans="1:15" ht="12.75">
      <c r="A340" s="213"/>
      <c r="B340" s="213"/>
      <c r="C340" s="213"/>
      <c r="D340" s="213"/>
      <c r="E340" s="213"/>
      <c r="F340" s="213"/>
      <c r="G340" s="213"/>
      <c r="H340" s="213"/>
      <c r="I340" s="213"/>
      <c r="J340" s="213"/>
      <c r="K340" s="213"/>
      <c r="L340" s="213"/>
      <c r="M340" s="213"/>
      <c r="N340" s="213"/>
      <c r="O340" s="213"/>
    </row>
    <row r="341" spans="1:15" ht="12.75">
      <c r="A341" s="213"/>
      <c r="B341" s="213"/>
      <c r="C341" s="213"/>
      <c r="D341" s="213"/>
      <c r="E341" s="213"/>
      <c r="F341" s="213"/>
      <c r="G341" s="213"/>
      <c r="H341" s="213"/>
      <c r="I341" s="213"/>
      <c r="J341" s="213"/>
      <c r="K341" s="213"/>
      <c r="L341" s="213"/>
      <c r="M341" s="213"/>
      <c r="N341" s="213"/>
      <c r="O341" s="213"/>
    </row>
    <row r="342" spans="1:15" ht="12.75">
      <c r="A342" s="213"/>
      <c r="B342" s="213"/>
      <c r="C342" s="213"/>
      <c r="D342" s="213"/>
      <c r="E342" s="213"/>
      <c r="F342" s="213"/>
      <c r="G342" s="213"/>
      <c r="H342" s="213"/>
      <c r="I342" s="213"/>
      <c r="J342" s="213"/>
      <c r="K342" s="213"/>
      <c r="L342" s="213"/>
      <c r="M342" s="213"/>
      <c r="N342" s="213"/>
      <c r="O342" s="213"/>
    </row>
    <row r="343" spans="1:15" ht="12.75">
      <c r="A343" s="213"/>
      <c r="B343" s="213"/>
      <c r="C343" s="213"/>
      <c r="D343" s="213"/>
      <c r="E343" s="213"/>
      <c r="F343" s="213"/>
      <c r="G343" s="213"/>
      <c r="H343" s="213"/>
      <c r="I343" s="213"/>
      <c r="J343" s="213"/>
      <c r="K343" s="213"/>
      <c r="L343" s="213"/>
      <c r="M343" s="213"/>
      <c r="N343" s="213"/>
      <c r="O343" s="213"/>
    </row>
    <row r="344" spans="1:15" ht="12.75">
      <c r="A344" s="213"/>
      <c r="B344" s="213"/>
      <c r="C344" s="213"/>
      <c r="D344" s="213"/>
      <c r="E344" s="213"/>
      <c r="F344" s="213"/>
      <c r="G344" s="213"/>
      <c r="H344" s="213"/>
      <c r="I344" s="213"/>
      <c r="J344" s="213"/>
      <c r="K344" s="213"/>
      <c r="L344" s="213"/>
      <c r="M344" s="213"/>
      <c r="N344" s="213"/>
      <c r="O344" s="213"/>
    </row>
    <row r="345" spans="1:15" ht="12.75">
      <c r="A345" s="213"/>
      <c r="B345" s="213"/>
      <c r="C345" s="213"/>
      <c r="D345" s="213"/>
      <c r="E345" s="213"/>
      <c r="F345" s="213"/>
      <c r="G345" s="213"/>
      <c r="H345" s="213"/>
      <c r="I345" s="213"/>
      <c r="J345" s="213"/>
      <c r="K345" s="213"/>
      <c r="L345" s="213"/>
      <c r="M345" s="213"/>
      <c r="N345" s="213"/>
      <c r="O345" s="213"/>
    </row>
    <row r="346" spans="1:15" ht="12.75">
      <c r="A346" s="213"/>
      <c r="B346" s="213"/>
      <c r="C346" s="213"/>
      <c r="D346" s="213"/>
      <c r="E346" s="213"/>
      <c r="F346" s="213"/>
      <c r="G346" s="213"/>
      <c r="H346" s="213"/>
      <c r="I346" s="213"/>
      <c r="J346" s="213"/>
      <c r="K346" s="213"/>
      <c r="L346" s="213"/>
      <c r="M346" s="213"/>
      <c r="N346" s="213"/>
      <c r="O346" s="213"/>
    </row>
    <row r="347" spans="1:15" ht="12.75">
      <c r="A347" s="213"/>
      <c r="B347" s="213"/>
      <c r="C347" s="213"/>
      <c r="D347" s="213"/>
      <c r="E347" s="213"/>
      <c r="F347" s="213"/>
      <c r="G347" s="213"/>
      <c r="H347" s="213"/>
      <c r="I347" s="213"/>
      <c r="J347" s="213"/>
      <c r="K347" s="213"/>
      <c r="L347" s="213"/>
      <c r="M347" s="213"/>
      <c r="N347" s="213"/>
      <c r="O347" s="213"/>
    </row>
    <row r="348" spans="1:15" ht="12.75">
      <c r="A348" s="213"/>
      <c r="B348" s="213"/>
      <c r="C348" s="213"/>
      <c r="D348" s="213"/>
      <c r="E348" s="213"/>
      <c r="F348" s="213"/>
      <c r="G348" s="213"/>
      <c r="H348" s="213"/>
      <c r="I348" s="213"/>
      <c r="J348" s="213"/>
      <c r="K348" s="213"/>
      <c r="L348" s="213"/>
      <c r="M348" s="213"/>
      <c r="N348" s="213"/>
      <c r="O348" s="213"/>
    </row>
    <row r="349" spans="1:15" ht="12.75">
      <c r="A349" s="213"/>
      <c r="B349" s="213"/>
      <c r="C349" s="213"/>
      <c r="D349" s="213"/>
      <c r="E349" s="213"/>
      <c r="F349" s="213"/>
      <c r="G349" s="213"/>
      <c r="H349" s="213"/>
      <c r="I349" s="213"/>
      <c r="J349" s="213"/>
      <c r="K349" s="213"/>
      <c r="L349" s="213"/>
      <c r="M349" s="213"/>
      <c r="N349" s="213"/>
      <c r="O349" s="213"/>
    </row>
    <row r="350" spans="1:15" ht="12.75">
      <c r="A350" s="213"/>
      <c r="B350" s="213"/>
      <c r="C350" s="213"/>
      <c r="D350" s="213"/>
      <c r="E350" s="213"/>
      <c r="F350" s="213"/>
      <c r="G350" s="213"/>
      <c r="H350" s="213"/>
      <c r="I350" s="213"/>
      <c r="J350" s="213"/>
      <c r="K350" s="213"/>
      <c r="L350" s="213"/>
      <c r="M350" s="213"/>
      <c r="N350" s="213"/>
      <c r="O350" s="213"/>
    </row>
    <row r="351" spans="1:15" ht="12.75">
      <c r="A351" s="213"/>
      <c r="B351" s="213"/>
      <c r="C351" s="213"/>
      <c r="D351" s="213"/>
      <c r="E351" s="213"/>
      <c r="F351" s="213"/>
      <c r="G351" s="213"/>
      <c r="H351" s="213"/>
      <c r="I351" s="213"/>
      <c r="J351" s="213"/>
      <c r="K351" s="213"/>
      <c r="L351" s="213"/>
      <c r="M351" s="213"/>
      <c r="N351" s="213"/>
      <c r="O351" s="213"/>
    </row>
    <row r="352" spans="1:15" ht="12.75">
      <c r="A352" s="213"/>
      <c r="B352" s="213"/>
      <c r="C352" s="213"/>
      <c r="D352" s="213"/>
      <c r="E352" s="213"/>
      <c r="F352" s="213"/>
      <c r="G352" s="213"/>
      <c r="H352" s="213"/>
      <c r="I352" s="213"/>
      <c r="J352" s="213"/>
      <c r="K352" s="213"/>
      <c r="L352" s="213"/>
      <c r="M352" s="213"/>
      <c r="N352" s="213"/>
      <c r="O352" s="213"/>
    </row>
    <row r="353" spans="1:15" ht="12.75">
      <c r="A353" s="213"/>
      <c r="B353" s="213"/>
      <c r="C353" s="213"/>
      <c r="D353" s="213"/>
      <c r="E353" s="213"/>
      <c r="F353" s="213"/>
      <c r="G353" s="213"/>
      <c r="H353" s="213"/>
      <c r="I353" s="213"/>
      <c r="J353" s="213"/>
      <c r="K353" s="213"/>
      <c r="L353" s="213"/>
      <c r="M353" s="213"/>
      <c r="N353" s="213"/>
      <c r="O353" s="213"/>
    </row>
    <row r="354" spans="1:15" ht="12.75">
      <c r="A354" s="213"/>
      <c r="B354" s="213"/>
      <c r="C354" s="213"/>
      <c r="D354" s="213"/>
      <c r="E354" s="213"/>
      <c r="F354" s="213"/>
      <c r="G354" s="213"/>
      <c r="H354" s="213"/>
      <c r="I354" s="213"/>
      <c r="J354" s="213"/>
      <c r="K354" s="213"/>
      <c r="L354" s="213"/>
      <c r="M354" s="213"/>
      <c r="N354" s="213"/>
      <c r="O354" s="213"/>
    </row>
    <row r="355" spans="1:15" ht="12.75">
      <c r="A355" s="213"/>
      <c r="B355" s="213"/>
      <c r="C355" s="213"/>
      <c r="D355" s="213"/>
      <c r="E355" s="213"/>
      <c r="F355" s="213"/>
      <c r="G355" s="213"/>
      <c r="H355" s="213"/>
      <c r="I355" s="213"/>
      <c r="J355" s="213"/>
      <c r="K355" s="213"/>
      <c r="L355" s="213"/>
      <c r="M355" s="213"/>
      <c r="N355" s="213"/>
      <c r="O355" s="213"/>
    </row>
    <row r="356" spans="1:15" ht="12.75">
      <c r="A356" s="213"/>
      <c r="B356" s="213"/>
      <c r="C356" s="213"/>
      <c r="D356" s="213"/>
      <c r="E356" s="213"/>
      <c r="F356" s="213"/>
      <c r="G356" s="213"/>
      <c r="H356" s="213"/>
      <c r="I356" s="213"/>
      <c r="J356" s="213"/>
      <c r="K356" s="213"/>
      <c r="L356" s="213"/>
      <c r="M356" s="213"/>
      <c r="N356" s="213"/>
      <c r="O356" s="213"/>
    </row>
    <row r="357" spans="1:15" ht="12.75">
      <c r="A357" s="213"/>
      <c r="B357" s="213"/>
      <c r="C357" s="213"/>
      <c r="D357" s="213"/>
      <c r="E357" s="213"/>
      <c r="F357" s="213"/>
      <c r="G357" s="213"/>
      <c r="H357" s="213"/>
      <c r="I357" s="213"/>
      <c r="J357" s="213"/>
      <c r="K357" s="213"/>
      <c r="L357" s="213"/>
      <c r="M357" s="213"/>
      <c r="N357" s="213"/>
      <c r="O357" s="213"/>
    </row>
    <row r="358" spans="1:15" ht="12.75">
      <c r="A358" s="213"/>
      <c r="B358" s="213"/>
      <c r="C358" s="213"/>
      <c r="D358" s="213"/>
      <c r="E358" s="213"/>
      <c r="F358" s="213"/>
      <c r="G358" s="213"/>
      <c r="H358" s="213"/>
      <c r="I358" s="213"/>
      <c r="J358" s="213"/>
      <c r="K358" s="213"/>
      <c r="L358" s="213"/>
      <c r="M358" s="213"/>
      <c r="N358" s="213"/>
      <c r="O358" s="213"/>
    </row>
    <row r="359" spans="1:15" ht="12.75">
      <c r="A359" s="213"/>
      <c r="B359" s="213"/>
      <c r="C359" s="213"/>
      <c r="D359" s="213"/>
      <c r="E359" s="213"/>
      <c r="F359" s="213"/>
      <c r="G359" s="213"/>
      <c r="H359" s="213"/>
      <c r="I359" s="213"/>
      <c r="J359" s="213"/>
      <c r="K359" s="213"/>
      <c r="L359" s="213"/>
      <c r="M359" s="213"/>
      <c r="N359" s="213"/>
      <c r="O359" s="213"/>
    </row>
    <row r="360" spans="1:15" ht="12.75">
      <c r="A360" s="213"/>
      <c r="B360" s="213"/>
      <c r="C360" s="213"/>
      <c r="D360" s="213"/>
      <c r="E360" s="213"/>
      <c r="F360" s="213"/>
      <c r="G360" s="213"/>
      <c r="H360" s="213"/>
      <c r="I360" s="213"/>
      <c r="J360" s="213"/>
      <c r="K360" s="213"/>
      <c r="L360" s="213"/>
      <c r="M360" s="213"/>
      <c r="N360" s="213"/>
      <c r="O360" s="213"/>
    </row>
    <row r="361" spans="1:15" ht="12.75">
      <c r="A361" s="213"/>
      <c r="B361" s="213"/>
      <c r="C361" s="213"/>
      <c r="D361" s="213"/>
      <c r="E361" s="213"/>
      <c r="F361" s="213"/>
      <c r="G361" s="213"/>
      <c r="H361" s="213"/>
      <c r="I361" s="213"/>
      <c r="J361" s="213"/>
      <c r="K361" s="213"/>
      <c r="L361" s="213"/>
      <c r="M361" s="213"/>
      <c r="N361" s="213"/>
      <c r="O361" s="213"/>
    </row>
    <row r="362" spans="1:15" ht="12.75">
      <c r="A362" s="213"/>
      <c r="B362" s="213"/>
      <c r="C362" s="213"/>
      <c r="D362" s="213"/>
      <c r="E362" s="213"/>
      <c r="F362" s="213"/>
      <c r="G362" s="213"/>
      <c r="H362" s="213"/>
      <c r="I362" s="213"/>
      <c r="J362" s="213"/>
      <c r="K362" s="213"/>
      <c r="L362" s="213"/>
      <c r="M362" s="213"/>
      <c r="N362" s="213"/>
      <c r="O362" s="213"/>
    </row>
    <row r="363" spans="1:15" ht="12.75">
      <c r="A363" s="213"/>
      <c r="B363" s="213"/>
      <c r="C363" s="213"/>
      <c r="D363" s="213"/>
      <c r="E363" s="213"/>
      <c r="F363" s="213"/>
      <c r="G363" s="213"/>
      <c r="H363" s="213"/>
      <c r="I363" s="213"/>
      <c r="J363" s="213"/>
      <c r="K363" s="213"/>
      <c r="L363" s="213"/>
      <c r="M363" s="213"/>
      <c r="N363" s="213"/>
      <c r="O363" s="213"/>
    </row>
    <row r="364" spans="1:15" ht="12.75">
      <c r="A364" s="213"/>
      <c r="B364" s="213"/>
      <c r="C364" s="213"/>
      <c r="D364" s="213"/>
      <c r="E364" s="213"/>
      <c r="F364" s="213"/>
      <c r="G364" s="213"/>
      <c r="H364" s="213"/>
      <c r="I364" s="213"/>
      <c r="J364" s="213"/>
      <c r="K364" s="213"/>
      <c r="L364" s="213"/>
      <c r="M364" s="213"/>
      <c r="N364" s="213"/>
      <c r="O364" s="213"/>
    </row>
    <row r="365" spans="1:15" ht="12.75">
      <c r="A365" s="213"/>
      <c r="B365" s="213"/>
      <c r="C365" s="213"/>
      <c r="D365" s="213"/>
      <c r="E365" s="213"/>
      <c r="F365" s="213"/>
      <c r="G365" s="213"/>
      <c r="H365" s="213"/>
      <c r="I365" s="213"/>
      <c r="J365" s="213"/>
      <c r="K365" s="213"/>
      <c r="L365" s="213"/>
      <c r="M365" s="213"/>
      <c r="N365" s="213"/>
      <c r="O365" s="213"/>
    </row>
    <row r="366" spans="1:15" ht="12.75">
      <c r="A366" s="213"/>
      <c r="B366" s="213"/>
      <c r="C366" s="213"/>
      <c r="D366" s="213"/>
      <c r="E366" s="213"/>
      <c r="F366" s="213"/>
      <c r="G366" s="213"/>
      <c r="H366" s="213"/>
      <c r="I366" s="213"/>
      <c r="J366" s="213"/>
      <c r="K366" s="213"/>
      <c r="L366" s="213"/>
      <c r="M366" s="213"/>
      <c r="N366" s="213"/>
      <c r="O366" s="213"/>
    </row>
    <row r="367" spans="1:15" ht="12.75">
      <c r="A367" s="213"/>
      <c r="B367" s="213"/>
      <c r="C367" s="213"/>
      <c r="D367" s="213"/>
      <c r="E367" s="213"/>
      <c r="F367" s="213"/>
      <c r="G367" s="213"/>
      <c r="H367" s="213"/>
      <c r="I367" s="213"/>
      <c r="J367" s="213"/>
      <c r="K367" s="213"/>
      <c r="L367" s="213"/>
      <c r="M367" s="213"/>
      <c r="N367" s="213"/>
      <c r="O367" s="213"/>
    </row>
    <row r="368" spans="1:15" ht="12.75">
      <c r="A368" s="213"/>
      <c r="B368" s="213"/>
      <c r="C368" s="213"/>
      <c r="D368" s="213"/>
      <c r="E368" s="213"/>
      <c r="F368" s="213"/>
      <c r="G368" s="213"/>
      <c r="H368" s="213"/>
      <c r="I368" s="213"/>
      <c r="J368" s="213"/>
      <c r="K368" s="213"/>
      <c r="L368" s="213"/>
      <c r="M368" s="213"/>
      <c r="N368" s="213"/>
      <c r="O368" s="213"/>
    </row>
    <row r="369" spans="1:15" ht="12.75">
      <c r="A369" s="213"/>
      <c r="B369" s="213"/>
      <c r="C369" s="213"/>
      <c r="D369" s="213"/>
      <c r="E369" s="213"/>
      <c r="F369" s="213"/>
      <c r="G369" s="213"/>
      <c r="H369" s="213"/>
      <c r="I369" s="213"/>
      <c r="J369" s="213"/>
      <c r="K369" s="213"/>
      <c r="L369" s="213"/>
      <c r="M369" s="213"/>
      <c r="N369" s="213"/>
      <c r="O369" s="213"/>
    </row>
    <row r="370" spans="1:15" ht="12.75">
      <c r="A370" s="213"/>
      <c r="B370" s="213"/>
      <c r="C370" s="213"/>
      <c r="D370" s="213"/>
      <c r="E370" s="213"/>
      <c r="F370" s="213"/>
      <c r="G370" s="213"/>
      <c r="H370" s="213"/>
      <c r="I370" s="213"/>
      <c r="J370" s="213"/>
      <c r="K370" s="213"/>
      <c r="L370" s="213"/>
      <c r="M370" s="213"/>
      <c r="N370" s="213"/>
      <c r="O370" s="213"/>
    </row>
    <row r="371" spans="1:15" ht="12.75">
      <c r="A371" s="213"/>
      <c r="B371" s="213"/>
      <c r="C371" s="213"/>
      <c r="D371" s="213"/>
      <c r="E371" s="213"/>
      <c r="F371" s="213"/>
      <c r="G371" s="213"/>
      <c r="H371" s="213"/>
      <c r="I371" s="213"/>
      <c r="J371" s="213"/>
      <c r="K371" s="213"/>
      <c r="L371" s="213"/>
      <c r="M371" s="213"/>
      <c r="N371" s="213"/>
      <c r="O371" s="213"/>
    </row>
    <row r="372" spans="1:15" ht="12.75">
      <c r="A372" s="213"/>
      <c r="B372" s="213"/>
      <c r="C372" s="213"/>
      <c r="D372" s="213"/>
      <c r="E372" s="213"/>
      <c r="F372" s="213"/>
      <c r="G372" s="213"/>
      <c r="H372" s="213"/>
      <c r="I372" s="213"/>
      <c r="J372" s="213"/>
      <c r="K372" s="213"/>
      <c r="L372" s="213"/>
      <c r="M372" s="213"/>
      <c r="N372" s="213"/>
      <c r="O372" s="213"/>
    </row>
    <row r="373" spans="1:15" ht="12.75">
      <c r="A373" s="213"/>
      <c r="B373" s="213"/>
      <c r="C373" s="213"/>
      <c r="D373" s="213"/>
      <c r="E373" s="213"/>
      <c r="F373" s="213"/>
      <c r="G373" s="213"/>
      <c r="H373" s="213"/>
      <c r="I373" s="213"/>
      <c r="J373" s="213"/>
      <c r="K373" s="213"/>
      <c r="L373" s="213"/>
      <c r="M373" s="213"/>
      <c r="N373" s="213"/>
      <c r="O373" s="213"/>
    </row>
    <row r="374" spans="1:15" ht="12.75">
      <c r="A374" s="213"/>
      <c r="B374" s="213"/>
      <c r="C374" s="213"/>
      <c r="D374" s="213"/>
      <c r="E374" s="213"/>
      <c r="F374" s="213"/>
      <c r="G374" s="213"/>
      <c r="H374" s="213"/>
      <c r="I374" s="213"/>
      <c r="J374" s="213"/>
      <c r="K374" s="213"/>
      <c r="L374" s="213"/>
      <c r="M374" s="213"/>
      <c r="N374" s="213"/>
      <c r="O374" s="213"/>
    </row>
    <row r="375" spans="1:15" ht="12.75">
      <c r="A375" s="213"/>
      <c r="B375" s="213"/>
      <c r="C375" s="213"/>
      <c r="D375" s="213"/>
      <c r="E375" s="213"/>
      <c r="F375" s="213"/>
      <c r="G375" s="213"/>
      <c r="H375" s="213"/>
      <c r="I375" s="213"/>
      <c r="J375" s="213"/>
      <c r="K375" s="213"/>
      <c r="L375" s="213"/>
      <c r="M375" s="213"/>
      <c r="N375" s="213"/>
      <c r="O375" s="213"/>
    </row>
    <row r="376" spans="1:15" ht="12.75">
      <c r="A376" s="213"/>
      <c r="B376" s="213"/>
      <c r="C376" s="213"/>
      <c r="D376" s="213"/>
      <c r="E376" s="213"/>
      <c r="F376" s="213"/>
      <c r="G376" s="213"/>
      <c r="H376" s="213"/>
      <c r="I376" s="213"/>
      <c r="J376" s="213"/>
      <c r="K376" s="213"/>
      <c r="L376" s="213"/>
      <c r="M376" s="213"/>
      <c r="N376" s="213"/>
      <c r="O376" s="213"/>
    </row>
    <row r="377" spans="1:15" ht="12.75">
      <c r="A377" s="213"/>
      <c r="B377" s="213"/>
      <c r="C377" s="213"/>
      <c r="D377" s="213"/>
      <c r="E377" s="213"/>
      <c r="F377" s="213"/>
      <c r="G377" s="213"/>
      <c r="H377" s="213"/>
      <c r="I377" s="213"/>
      <c r="J377" s="213"/>
      <c r="K377" s="213"/>
      <c r="L377" s="213"/>
      <c r="M377" s="213"/>
      <c r="N377" s="213"/>
      <c r="O377" s="213"/>
    </row>
    <row r="378" spans="1:15" ht="12.75">
      <c r="A378" s="213"/>
      <c r="B378" s="213"/>
      <c r="C378" s="213"/>
      <c r="D378" s="213"/>
      <c r="E378" s="213"/>
      <c r="F378" s="213"/>
      <c r="G378" s="213"/>
      <c r="H378" s="213"/>
      <c r="I378" s="213"/>
      <c r="J378" s="213"/>
      <c r="K378" s="213"/>
      <c r="L378" s="213"/>
      <c r="M378" s="213"/>
      <c r="N378" s="213"/>
      <c r="O378" s="213"/>
    </row>
    <row r="379" spans="1:15" ht="12.75">
      <c r="A379" s="213"/>
      <c r="B379" s="213"/>
      <c r="C379" s="213"/>
      <c r="D379" s="213"/>
      <c r="E379" s="213"/>
      <c r="F379" s="213"/>
      <c r="G379" s="213"/>
      <c r="H379" s="213"/>
      <c r="I379" s="213"/>
      <c r="J379" s="213"/>
      <c r="K379" s="213"/>
      <c r="L379" s="213"/>
      <c r="M379" s="213"/>
      <c r="N379" s="213"/>
      <c r="O379" s="213"/>
    </row>
    <row r="380" spans="1:15" ht="12.75">
      <c r="A380" s="213"/>
      <c r="B380" s="213"/>
      <c r="C380" s="213"/>
      <c r="D380" s="213"/>
      <c r="E380" s="213"/>
      <c r="F380" s="213"/>
      <c r="G380" s="213"/>
      <c r="H380" s="213"/>
      <c r="I380" s="213"/>
      <c r="J380" s="213"/>
      <c r="K380" s="213"/>
      <c r="L380" s="213"/>
      <c r="M380" s="213"/>
      <c r="N380" s="213"/>
      <c r="O380" s="213"/>
    </row>
    <row r="381" spans="1:15" ht="12.75">
      <c r="A381" s="213"/>
      <c r="B381" s="213"/>
      <c r="C381" s="213"/>
      <c r="D381" s="213"/>
      <c r="E381" s="213"/>
      <c r="F381" s="213"/>
      <c r="G381" s="213"/>
      <c r="H381" s="213"/>
      <c r="I381" s="213"/>
      <c r="J381" s="213"/>
      <c r="K381" s="213"/>
      <c r="L381" s="213"/>
      <c r="M381" s="213"/>
      <c r="N381" s="213"/>
      <c r="O381" s="213"/>
    </row>
    <row r="382" spans="1:15" ht="12.75">
      <c r="A382" s="213"/>
      <c r="B382" s="213"/>
      <c r="C382" s="213"/>
      <c r="D382" s="213"/>
      <c r="E382" s="213"/>
      <c r="F382" s="213"/>
      <c r="G382" s="213"/>
      <c r="H382" s="213"/>
      <c r="I382" s="213"/>
      <c r="J382" s="213"/>
      <c r="K382" s="213"/>
      <c r="L382" s="213"/>
      <c r="M382" s="213"/>
      <c r="N382" s="213"/>
      <c r="O382" s="213"/>
    </row>
    <row r="383" spans="1:15" ht="12.75">
      <c r="A383" s="213"/>
      <c r="B383" s="213"/>
      <c r="C383" s="213"/>
      <c r="D383" s="213"/>
      <c r="E383" s="213"/>
      <c r="F383" s="213"/>
      <c r="G383" s="213"/>
      <c r="H383" s="213"/>
      <c r="I383" s="213"/>
      <c r="J383" s="213"/>
      <c r="K383" s="213"/>
      <c r="L383" s="213"/>
      <c r="M383" s="213"/>
      <c r="N383" s="213"/>
      <c r="O383" s="213"/>
    </row>
    <row r="384" spans="1:15" ht="12.75">
      <c r="A384" s="213"/>
      <c r="B384" s="213"/>
      <c r="C384" s="213"/>
      <c r="D384" s="213"/>
      <c r="E384" s="213"/>
      <c r="F384" s="213"/>
      <c r="G384" s="213"/>
      <c r="H384" s="213"/>
      <c r="I384" s="213"/>
      <c r="J384" s="213"/>
      <c r="K384" s="213"/>
      <c r="L384" s="213"/>
      <c r="M384" s="213"/>
      <c r="N384" s="213"/>
      <c r="O384" s="213"/>
    </row>
    <row r="385" spans="1:15" ht="12.75">
      <c r="A385" s="213"/>
      <c r="B385" s="213"/>
      <c r="C385" s="213"/>
      <c r="D385" s="213"/>
      <c r="E385" s="213"/>
      <c r="F385" s="213"/>
      <c r="G385" s="213"/>
      <c r="H385" s="213"/>
      <c r="I385" s="213"/>
      <c r="J385" s="213"/>
      <c r="K385" s="213"/>
      <c r="L385" s="213"/>
      <c r="M385" s="213"/>
      <c r="N385" s="213"/>
      <c r="O385" s="213"/>
    </row>
    <row r="386" spans="1:15" ht="12.75">
      <c r="A386" s="213"/>
      <c r="B386" s="213"/>
      <c r="C386" s="213"/>
      <c r="D386" s="213"/>
      <c r="E386" s="213"/>
      <c r="F386" s="213"/>
      <c r="G386" s="213"/>
      <c r="H386" s="213"/>
      <c r="I386" s="213"/>
      <c r="J386" s="213"/>
      <c r="K386" s="213"/>
      <c r="L386" s="213"/>
      <c r="M386" s="213"/>
      <c r="N386" s="213"/>
      <c r="O386" s="213"/>
    </row>
    <row r="387" spans="1:15" ht="12.75">
      <c r="A387" s="213"/>
      <c r="B387" s="213"/>
      <c r="C387" s="213"/>
      <c r="D387" s="213"/>
      <c r="E387" s="213"/>
      <c r="F387" s="213"/>
      <c r="G387" s="213"/>
      <c r="H387" s="213"/>
      <c r="I387" s="213"/>
      <c r="J387" s="213"/>
      <c r="K387" s="213"/>
      <c r="L387" s="213"/>
      <c r="M387" s="213"/>
      <c r="N387" s="213"/>
      <c r="O387" s="213"/>
    </row>
    <row r="388" spans="1:15" ht="12.75">
      <c r="A388" s="213"/>
      <c r="B388" s="213"/>
      <c r="C388" s="213"/>
      <c r="D388" s="213"/>
      <c r="E388" s="213"/>
      <c r="F388" s="213"/>
      <c r="G388" s="213"/>
      <c r="H388" s="213"/>
      <c r="I388" s="213"/>
      <c r="J388" s="213"/>
      <c r="K388" s="213"/>
      <c r="L388" s="213"/>
      <c r="M388" s="213"/>
      <c r="N388" s="213"/>
      <c r="O388" s="213"/>
    </row>
    <row r="389" spans="1:15" ht="12.75">
      <c r="A389" s="213"/>
      <c r="B389" s="213"/>
      <c r="C389" s="213"/>
      <c r="D389" s="213"/>
      <c r="E389" s="213"/>
      <c r="F389" s="213"/>
      <c r="G389" s="213"/>
      <c r="H389" s="213"/>
      <c r="I389" s="213"/>
      <c r="J389" s="213"/>
      <c r="K389" s="213"/>
      <c r="L389" s="213"/>
      <c r="M389" s="213"/>
      <c r="N389" s="213"/>
      <c r="O389" s="213"/>
    </row>
    <row r="390" spans="1:15" ht="12.75">
      <c r="A390" s="213"/>
      <c r="B390" s="213"/>
      <c r="C390" s="213"/>
      <c r="D390" s="213"/>
      <c r="E390" s="213"/>
      <c r="F390" s="213"/>
      <c r="G390" s="213"/>
      <c r="H390" s="213"/>
      <c r="I390" s="213"/>
      <c r="J390" s="213"/>
      <c r="K390" s="213"/>
      <c r="L390" s="213"/>
      <c r="M390" s="213"/>
      <c r="N390" s="213"/>
      <c r="O390" s="213"/>
    </row>
    <row r="391" spans="1:15" ht="12.75">
      <c r="A391" s="213"/>
      <c r="B391" s="213"/>
      <c r="C391" s="213"/>
      <c r="D391" s="213"/>
      <c r="E391" s="213"/>
      <c r="F391" s="213"/>
      <c r="G391" s="213"/>
      <c r="H391" s="213"/>
      <c r="I391" s="213"/>
      <c r="J391" s="213"/>
      <c r="K391" s="213"/>
      <c r="L391" s="213"/>
      <c r="M391" s="213"/>
      <c r="N391" s="213"/>
      <c r="O391" s="213"/>
    </row>
    <row r="392" spans="1:15" ht="12.75">
      <c r="A392" s="213"/>
      <c r="B392" s="213"/>
      <c r="C392" s="213"/>
      <c r="D392" s="213"/>
      <c r="E392" s="213"/>
      <c r="F392" s="213"/>
      <c r="G392" s="213"/>
      <c r="H392" s="228"/>
      <c r="I392" s="228"/>
      <c r="J392" s="228"/>
      <c r="K392" s="228"/>
      <c r="L392" s="228"/>
      <c r="M392" s="228"/>
      <c r="N392" s="228"/>
      <c r="O392" s="228"/>
    </row>
    <row r="393" spans="1:15" ht="12.75">
      <c r="A393" s="213"/>
      <c r="B393" s="213"/>
      <c r="C393" s="213"/>
      <c r="D393" s="213"/>
      <c r="E393" s="213"/>
      <c r="F393" s="213"/>
      <c r="G393" s="213"/>
      <c r="H393" s="228"/>
      <c r="I393" s="228"/>
      <c r="J393" s="228"/>
      <c r="K393" s="228"/>
      <c r="L393" s="228"/>
      <c r="M393" s="228"/>
      <c r="N393" s="228"/>
      <c r="O393" s="228"/>
    </row>
    <row r="394" spans="1:15" ht="12.75">
      <c r="A394" s="213"/>
      <c r="B394" s="213"/>
      <c r="C394" s="213"/>
      <c r="D394" s="213"/>
      <c r="E394" s="213"/>
      <c r="F394" s="213"/>
      <c r="G394" s="213"/>
      <c r="H394" s="228"/>
      <c r="I394" s="228"/>
      <c r="J394" s="228"/>
      <c r="K394" s="228"/>
      <c r="L394" s="228"/>
      <c r="M394" s="228"/>
      <c r="N394" s="228"/>
      <c r="O394" s="228"/>
    </row>
    <row r="395" spans="1:15" ht="12.75">
      <c r="A395" s="213"/>
      <c r="B395" s="213"/>
      <c r="C395" s="213"/>
      <c r="D395" s="213"/>
      <c r="E395" s="213"/>
      <c r="F395" s="213"/>
      <c r="G395" s="213"/>
      <c r="H395" s="228"/>
      <c r="I395" s="228"/>
      <c r="J395" s="228"/>
      <c r="K395" s="228"/>
      <c r="L395" s="228"/>
      <c r="M395" s="228"/>
      <c r="N395" s="228"/>
      <c r="O395" s="228"/>
    </row>
    <row r="396" spans="1:15" ht="12.75">
      <c r="A396" s="213"/>
      <c r="B396" s="213"/>
      <c r="C396" s="213"/>
      <c r="D396" s="213"/>
      <c r="E396" s="213"/>
      <c r="F396" s="213"/>
      <c r="G396" s="213"/>
      <c r="H396" s="228"/>
      <c r="I396" s="228"/>
      <c r="J396" s="228"/>
      <c r="K396" s="228"/>
      <c r="L396" s="228"/>
      <c r="M396" s="228"/>
      <c r="N396" s="228"/>
      <c r="O396" s="228"/>
    </row>
    <row r="397" spans="1:15" ht="12.75">
      <c r="A397" s="213"/>
      <c r="B397" s="213"/>
      <c r="C397" s="213"/>
      <c r="D397" s="213"/>
      <c r="E397" s="213"/>
      <c r="F397" s="213"/>
      <c r="G397" s="213"/>
      <c r="H397" s="228"/>
      <c r="I397" s="228"/>
      <c r="J397" s="228"/>
      <c r="K397" s="228"/>
      <c r="L397" s="228"/>
      <c r="M397" s="228"/>
      <c r="N397" s="228"/>
      <c r="O397" s="228"/>
    </row>
    <row r="398" spans="1:15" ht="12.75">
      <c r="A398" s="213"/>
      <c r="B398" s="213"/>
      <c r="C398" s="213"/>
      <c r="D398" s="213"/>
      <c r="E398" s="213"/>
      <c r="F398" s="213"/>
      <c r="G398" s="213"/>
      <c r="H398" s="228"/>
      <c r="I398" s="228"/>
      <c r="J398" s="228"/>
      <c r="K398" s="228"/>
      <c r="L398" s="228"/>
      <c r="M398" s="228"/>
      <c r="N398" s="228"/>
      <c r="O398" s="228"/>
    </row>
    <row r="399" spans="1:15" ht="12.75">
      <c r="A399" s="213"/>
      <c r="B399" s="213"/>
      <c r="C399" s="213"/>
      <c r="D399" s="213"/>
      <c r="E399" s="213"/>
      <c r="F399" s="213"/>
      <c r="G399" s="213"/>
      <c r="H399" s="228"/>
      <c r="I399" s="228"/>
      <c r="J399" s="228"/>
      <c r="K399" s="228"/>
      <c r="L399" s="228"/>
      <c r="M399" s="228"/>
      <c r="N399" s="228"/>
      <c r="O399" s="228"/>
    </row>
    <row r="400" spans="1:15" ht="12.75">
      <c r="A400" s="213"/>
      <c r="B400" s="213"/>
      <c r="C400" s="213"/>
      <c r="D400" s="213"/>
      <c r="E400" s="213"/>
      <c r="F400" s="213"/>
      <c r="G400" s="213"/>
      <c r="H400" s="228"/>
      <c r="I400" s="228"/>
      <c r="J400" s="228"/>
      <c r="K400" s="228"/>
      <c r="L400" s="228"/>
      <c r="M400" s="228"/>
      <c r="N400" s="228"/>
      <c r="O400" s="228"/>
    </row>
    <row r="401" spans="1:15" ht="12.75">
      <c r="A401" s="213"/>
      <c r="B401" s="213"/>
      <c r="C401" s="213"/>
      <c r="D401" s="213"/>
      <c r="E401" s="213"/>
      <c r="F401" s="213"/>
      <c r="G401" s="213"/>
      <c r="H401" s="228"/>
      <c r="I401" s="228"/>
      <c r="J401" s="228"/>
      <c r="K401" s="228"/>
      <c r="L401" s="228"/>
      <c r="M401" s="228"/>
      <c r="N401" s="228"/>
      <c r="O401" s="228"/>
    </row>
    <row r="402" spans="1:15" ht="12.75">
      <c r="A402" s="213"/>
      <c r="B402" s="213"/>
      <c r="C402" s="213"/>
      <c r="D402" s="213"/>
      <c r="E402" s="213"/>
      <c r="F402" s="213"/>
      <c r="G402" s="213"/>
      <c r="H402" s="228"/>
      <c r="I402" s="228"/>
      <c r="J402" s="228"/>
      <c r="K402" s="228"/>
      <c r="L402" s="228"/>
      <c r="M402" s="228"/>
      <c r="N402" s="228"/>
      <c r="O402" s="228"/>
    </row>
    <row r="403" spans="1:15" ht="12.75">
      <c r="A403" s="213"/>
      <c r="B403" s="213"/>
      <c r="C403" s="213"/>
      <c r="D403" s="213"/>
      <c r="E403" s="213"/>
      <c r="F403" s="213"/>
      <c r="G403" s="213"/>
      <c r="H403" s="228"/>
      <c r="I403" s="228"/>
      <c r="J403" s="228"/>
      <c r="K403" s="228"/>
      <c r="L403" s="228"/>
      <c r="M403" s="228"/>
      <c r="N403" s="228"/>
      <c r="O403" s="228"/>
    </row>
    <row r="404" spans="1:15" ht="12.75">
      <c r="A404" s="213"/>
      <c r="B404" s="213"/>
      <c r="C404" s="213"/>
      <c r="D404" s="213"/>
      <c r="E404" s="213"/>
      <c r="F404" s="213"/>
      <c r="G404" s="213"/>
      <c r="H404" s="228"/>
      <c r="I404" s="228"/>
      <c r="J404" s="228"/>
      <c r="K404" s="228"/>
      <c r="L404" s="228"/>
      <c r="M404" s="228"/>
      <c r="N404" s="228"/>
      <c r="O404" s="228"/>
    </row>
    <row r="405" spans="1:15" ht="12.75">
      <c r="A405" s="213"/>
      <c r="B405" s="213"/>
      <c r="C405" s="213"/>
      <c r="D405" s="213"/>
      <c r="E405" s="213"/>
      <c r="F405" s="213"/>
      <c r="G405" s="213"/>
      <c r="H405" s="228"/>
      <c r="I405" s="228"/>
      <c r="J405" s="228"/>
      <c r="K405" s="228"/>
      <c r="L405" s="228"/>
      <c r="M405" s="228"/>
      <c r="N405" s="228"/>
      <c r="O405" s="228"/>
    </row>
    <row r="406" spans="1:15" ht="12.75">
      <c r="A406" s="213"/>
      <c r="B406" s="213"/>
      <c r="C406" s="213"/>
      <c r="D406" s="213"/>
      <c r="E406" s="213"/>
      <c r="F406" s="213"/>
      <c r="G406" s="213"/>
      <c r="H406" s="228"/>
      <c r="I406" s="228"/>
      <c r="J406" s="228"/>
      <c r="K406" s="228"/>
      <c r="L406" s="228"/>
      <c r="M406" s="228"/>
      <c r="N406" s="228"/>
      <c r="O406" s="228"/>
    </row>
    <row r="407" spans="1:15" ht="12.75">
      <c r="A407" s="213"/>
      <c r="B407" s="213"/>
      <c r="C407" s="213"/>
      <c r="D407" s="213"/>
      <c r="E407" s="213"/>
      <c r="F407" s="213"/>
      <c r="G407" s="213"/>
      <c r="H407" s="228"/>
      <c r="I407" s="228"/>
      <c r="J407" s="228"/>
      <c r="K407" s="228"/>
      <c r="L407" s="228"/>
      <c r="M407" s="228"/>
      <c r="N407" s="228"/>
      <c r="O407" s="228"/>
    </row>
    <row r="408" spans="1:15" ht="12.75">
      <c r="A408" s="213"/>
      <c r="B408" s="213"/>
      <c r="C408" s="213"/>
      <c r="D408" s="213"/>
      <c r="E408" s="213"/>
      <c r="F408" s="213"/>
      <c r="G408" s="213"/>
      <c r="H408" s="228"/>
      <c r="I408" s="228"/>
      <c r="J408" s="228"/>
      <c r="K408" s="228"/>
      <c r="L408" s="228"/>
      <c r="M408" s="228"/>
      <c r="N408" s="228"/>
      <c r="O408" s="228"/>
    </row>
    <row r="409" spans="1:15" ht="12.75">
      <c r="A409" s="213"/>
      <c r="B409" s="213"/>
      <c r="C409" s="213"/>
      <c r="D409" s="213"/>
      <c r="E409" s="213"/>
      <c r="F409" s="213"/>
      <c r="G409" s="213"/>
      <c r="H409" s="228"/>
      <c r="I409" s="228"/>
      <c r="J409" s="228"/>
      <c r="K409" s="228"/>
      <c r="L409" s="228"/>
      <c r="M409" s="228"/>
      <c r="N409" s="228"/>
      <c r="O409" s="228"/>
    </row>
    <row r="410" spans="1:15" ht="12.75">
      <c r="A410" s="213"/>
      <c r="B410" s="213"/>
      <c r="C410" s="213"/>
      <c r="D410" s="213"/>
      <c r="E410" s="213"/>
      <c r="F410" s="213"/>
      <c r="G410" s="213"/>
      <c r="H410" s="228"/>
      <c r="I410" s="228"/>
      <c r="J410" s="228"/>
      <c r="K410" s="228"/>
      <c r="L410" s="228"/>
      <c r="M410" s="228"/>
      <c r="N410" s="228"/>
      <c r="O410" s="228"/>
    </row>
    <row r="411" spans="1:15" ht="12.75">
      <c r="A411" s="213"/>
      <c r="B411" s="213"/>
      <c r="C411" s="213"/>
      <c r="D411" s="213"/>
      <c r="E411" s="213"/>
      <c r="F411" s="213"/>
      <c r="G411" s="213"/>
      <c r="H411" s="228"/>
      <c r="I411" s="228"/>
      <c r="J411" s="228"/>
      <c r="K411" s="228"/>
      <c r="L411" s="228"/>
      <c r="M411" s="228"/>
      <c r="N411" s="228"/>
      <c r="O411" s="228"/>
    </row>
    <row r="412" spans="1:15" ht="12.75">
      <c r="A412" s="213"/>
      <c r="B412" s="213"/>
      <c r="C412" s="213"/>
      <c r="D412" s="213"/>
      <c r="E412" s="213"/>
      <c r="F412" s="213"/>
      <c r="G412" s="213"/>
      <c r="H412" s="228"/>
      <c r="I412" s="228"/>
      <c r="J412" s="228"/>
      <c r="K412" s="228"/>
      <c r="L412" s="228"/>
      <c r="M412" s="228"/>
      <c r="N412" s="228"/>
      <c r="O412" s="228"/>
    </row>
    <row r="413" spans="1:15" ht="12.75">
      <c r="A413" s="213"/>
      <c r="B413" s="213"/>
      <c r="C413" s="213"/>
      <c r="D413" s="213"/>
      <c r="E413" s="213"/>
      <c r="F413" s="213"/>
      <c r="G413" s="213"/>
      <c r="H413" s="228"/>
      <c r="I413" s="228"/>
      <c r="J413" s="228"/>
      <c r="K413" s="228"/>
      <c r="L413" s="228"/>
      <c r="M413" s="228"/>
      <c r="N413" s="228"/>
      <c r="O413" s="228"/>
    </row>
    <row r="414" spans="1:15" ht="12.75">
      <c r="A414" s="213"/>
      <c r="B414" s="213"/>
      <c r="C414" s="213"/>
      <c r="D414" s="213"/>
      <c r="E414" s="213"/>
      <c r="F414" s="213"/>
      <c r="G414" s="213"/>
      <c r="H414" s="228"/>
      <c r="I414" s="228"/>
      <c r="J414" s="228"/>
      <c r="K414" s="228"/>
      <c r="L414" s="228"/>
      <c r="M414" s="228"/>
      <c r="N414" s="228"/>
      <c r="O414" s="228"/>
    </row>
    <row r="415" spans="1:15" ht="12.75">
      <c r="A415" s="213"/>
      <c r="B415" s="213"/>
      <c r="C415" s="213"/>
      <c r="D415" s="213"/>
      <c r="E415" s="213"/>
      <c r="F415" s="213"/>
      <c r="G415" s="213"/>
      <c r="H415" s="228"/>
      <c r="I415" s="228"/>
      <c r="J415" s="228"/>
      <c r="K415" s="228"/>
      <c r="L415" s="228"/>
      <c r="M415" s="228"/>
      <c r="N415" s="228"/>
      <c r="O415" s="228"/>
    </row>
    <row r="416" spans="1:15" ht="12.75">
      <c r="A416" s="213"/>
      <c r="B416" s="213"/>
      <c r="C416" s="213"/>
      <c r="D416" s="213"/>
      <c r="E416" s="213"/>
      <c r="F416" s="213"/>
      <c r="G416" s="213"/>
      <c r="H416" s="228"/>
      <c r="I416" s="228"/>
      <c r="J416" s="228"/>
      <c r="K416" s="228"/>
      <c r="L416" s="228"/>
      <c r="M416" s="228"/>
      <c r="N416" s="228"/>
      <c r="O416" s="228"/>
    </row>
    <row r="417" spans="1:15" ht="12.75">
      <c r="A417" s="213"/>
      <c r="B417" s="213"/>
      <c r="C417" s="213"/>
      <c r="D417" s="213"/>
      <c r="E417" s="213"/>
      <c r="F417" s="213"/>
      <c r="G417" s="213"/>
      <c r="H417" s="228"/>
      <c r="I417" s="228"/>
      <c r="J417" s="228"/>
      <c r="K417" s="228"/>
      <c r="L417" s="228"/>
      <c r="M417" s="228"/>
      <c r="N417" s="228"/>
      <c r="O417" s="228"/>
    </row>
    <row r="418" spans="1:15" ht="12.75">
      <c r="A418" s="213"/>
      <c r="B418" s="213"/>
      <c r="C418" s="213"/>
      <c r="D418" s="213"/>
      <c r="E418" s="213"/>
      <c r="F418" s="213"/>
      <c r="G418" s="213"/>
      <c r="H418" s="228"/>
      <c r="I418" s="228"/>
      <c r="J418" s="228"/>
      <c r="K418" s="228"/>
      <c r="L418" s="228"/>
      <c r="M418" s="228"/>
      <c r="N418" s="228"/>
      <c r="O418" s="228"/>
    </row>
    <row r="419" spans="1:15" ht="12.75">
      <c r="A419" s="213"/>
      <c r="B419" s="213"/>
      <c r="C419" s="213"/>
      <c r="D419" s="213"/>
      <c r="E419" s="213"/>
      <c r="F419" s="213"/>
      <c r="G419" s="213"/>
      <c r="H419" s="228"/>
      <c r="I419" s="228"/>
      <c r="J419" s="228"/>
      <c r="K419" s="228"/>
      <c r="L419" s="228"/>
      <c r="M419" s="228"/>
      <c r="N419" s="228"/>
      <c r="O419" s="228"/>
    </row>
    <row r="420" spans="1:15" ht="12.75">
      <c r="A420" s="213"/>
      <c r="B420" s="213"/>
      <c r="C420" s="213"/>
      <c r="D420" s="213"/>
      <c r="E420" s="213"/>
      <c r="F420" s="213"/>
      <c r="G420" s="213"/>
      <c r="H420" s="228"/>
      <c r="I420" s="228"/>
      <c r="J420" s="228"/>
      <c r="K420" s="228"/>
      <c r="L420" s="228"/>
      <c r="M420" s="228"/>
      <c r="N420" s="228"/>
      <c r="O420" s="228"/>
    </row>
    <row r="421" spans="1:15" ht="12.75">
      <c r="A421" s="213"/>
      <c r="B421" s="213"/>
      <c r="C421" s="213"/>
      <c r="D421" s="213"/>
      <c r="E421" s="213"/>
      <c r="F421" s="213"/>
      <c r="G421" s="213"/>
      <c r="H421" s="228"/>
      <c r="I421" s="228"/>
      <c r="J421" s="228"/>
      <c r="K421" s="228"/>
      <c r="L421" s="228"/>
      <c r="M421" s="228"/>
      <c r="N421" s="228"/>
      <c r="O421" s="228"/>
    </row>
    <row r="422" spans="1:15" ht="12.75">
      <c r="A422" s="213"/>
      <c r="B422" s="213"/>
      <c r="C422" s="213"/>
      <c r="D422" s="213"/>
      <c r="E422" s="213"/>
      <c r="F422" s="213"/>
      <c r="G422" s="213"/>
      <c r="H422" s="228"/>
      <c r="I422" s="228"/>
      <c r="J422" s="228"/>
      <c r="K422" s="228"/>
      <c r="L422" s="228"/>
      <c r="M422" s="228"/>
      <c r="N422" s="228"/>
      <c r="O422" s="228"/>
    </row>
    <row r="423" spans="1:15" ht="12.75">
      <c r="A423" s="213"/>
      <c r="B423" s="213"/>
      <c r="C423" s="213"/>
      <c r="D423" s="213"/>
      <c r="E423" s="213"/>
      <c r="F423" s="213"/>
      <c r="G423" s="213"/>
      <c r="H423" s="228"/>
      <c r="I423" s="228"/>
      <c r="J423" s="228"/>
      <c r="K423" s="228"/>
      <c r="L423" s="228"/>
      <c r="M423" s="228"/>
      <c r="N423" s="228"/>
      <c r="O423" s="228"/>
    </row>
    <row r="424" spans="1:15" ht="12.75">
      <c r="A424" s="213"/>
      <c r="B424" s="213"/>
      <c r="C424" s="213"/>
      <c r="D424" s="213"/>
      <c r="E424" s="213"/>
      <c r="F424" s="213"/>
      <c r="G424" s="213"/>
      <c r="H424" s="228"/>
      <c r="I424" s="228"/>
      <c r="J424" s="228"/>
      <c r="K424" s="228"/>
      <c r="L424" s="228"/>
      <c r="M424" s="228"/>
      <c r="N424" s="228"/>
      <c r="O424" s="228"/>
    </row>
    <row r="425" spans="1:15" ht="12.75">
      <c r="A425" s="213"/>
      <c r="B425" s="213"/>
      <c r="C425" s="213"/>
      <c r="D425" s="213"/>
      <c r="E425" s="213"/>
      <c r="F425" s="213"/>
      <c r="G425" s="213"/>
      <c r="H425" s="228"/>
      <c r="I425" s="228"/>
      <c r="J425" s="228"/>
      <c r="K425" s="228"/>
      <c r="L425" s="228"/>
      <c r="M425" s="228"/>
      <c r="N425" s="228"/>
      <c r="O425" s="228"/>
    </row>
    <row r="426" spans="1:15" ht="12.75">
      <c r="A426" s="213"/>
      <c r="B426" s="213"/>
      <c r="C426" s="213"/>
      <c r="D426" s="213"/>
      <c r="E426" s="213"/>
      <c r="F426" s="213"/>
      <c r="G426" s="213"/>
      <c r="H426" s="228"/>
      <c r="I426" s="228"/>
      <c r="J426" s="228"/>
      <c r="K426" s="228"/>
      <c r="L426" s="228"/>
      <c r="M426" s="228"/>
      <c r="N426" s="228"/>
      <c r="O426" s="228"/>
    </row>
    <row r="427" spans="1:15" ht="12.75">
      <c r="A427" s="213"/>
      <c r="B427" s="213"/>
      <c r="C427" s="213"/>
      <c r="D427" s="213"/>
      <c r="E427" s="213"/>
      <c r="F427" s="213"/>
      <c r="G427" s="213"/>
      <c r="H427" s="228"/>
      <c r="I427" s="228"/>
      <c r="J427" s="228"/>
      <c r="K427" s="228"/>
      <c r="L427" s="228"/>
      <c r="M427" s="228"/>
      <c r="N427" s="228"/>
      <c r="O427" s="228"/>
    </row>
    <row r="428" spans="1:15" ht="12.75">
      <c r="A428" s="213"/>
      <c r="B428" s="213"/>
      <c r="C428" s="213"/>
      <c r="D428" s="213"/>
      <c r="E428" s="213"/>
      <c r="F428" s="213"/>
      <c r="G428" s="213"/>
      <c r="H428" s="228"/>
      <c r="I428" s="228"/>
      <c r="J428" s="228"/>
      <c r="K428" s="228"/>
      <c r="L428" s="228"/>
      <c r="M428" s="228"/>
      <c r="N428" s="228"/>
      <c r="O428" s="228"/>
    </row>
    <row r="429" spans="1:15" ht="12.75">
      <c r="A429" s="213"/>
      <c r="B429" s="213"/>
      <c r="C429" s="213"/>
      <c r="D429" s="213"/>
      <c r="E429" s="213"/>
      <c r="F429" s="213"/>
      <c r="G429" s="213"/>
      <c r="H429" s="228"/>
      <c r="I429" s="228"/>
      <c r="J429" s="228"/>
      <c r="K429" s="228"/>
      <c r="L429" s="228"/>
      <c r="M429" s="228"/>
      <c r="N429" s="228"/>
      <c r="O429" s="228"/>
    </row>
    <row r="430" spans="1:15" ht="12.75">
      <c r="A430" s="213"/>
      <c r="B430" s="213"/>
      <c r="C430" s="213"/>
      <c r="D430" s="213"/>
      <c r="E430" s="213"/>
      <c r="F430" s="213"/>
      <c r="G430" s="213"/>
      <c r="H430" s="228"/>
      <c r="I430" s="228"/>
      <c r="J430" s="228"/>
      <c r="K430" s="228"/>
      <c r="L430" s="228"/>
      <c r="M430" s="228"/>
      <c r="N430" s="228"/>
      <c r="O430" s="228"/>
    </row>
    <row r="431" spans="1:15" ht="12.75">
      <c r="A431" s="213"/>
      <c r="B431" s="213"/>
      <c r="C431" s="213"/>
      <c r="D431" s="213"/>
      <c r="E431" s="213"/>
      <c r="F431" s="213"/>
      <c r="G431" s="213"/>
      <c r="H431" s="228"/>
      <c r="I431" s="228"/>
      <c r="J431" s="228"/>
      <c r="K431" s="228"/>
      <c r="L431" s="228"/>
      <c r="M431" s="228"/>
      <c r="N431" s="228"/>
      <c r="O431" s="228"/>
    </row>
    <row r="432" spans="1:15" ht="12.75">
      <c r="A432" s="213"/>
      <c r="B432" s="213"/>
      <c r="C432" s="213"/>
      <c r="D432" s="213"/>
      <c r="E432" s="213"/>
      <c r="F432" s="213"/>
      <c r="G432" s="213"/>
      <c r="H432" s="228"/>
      <c r="I432" s="228"/>
      <c r="J432" s="228"/>
      <c r="K432" s="228"/>
      <c r="L432" s="228"/>
      <c r="M432" s="228"/>
      <c r="N432" s="228"/>
      <c r="O432" s="228"/>
    </row>
    <row r="433" spans="1:15" ht="12.75">
      <c r="A433" s="213"/>
      <c r="B433" s="213"/>
      <c r="C433" s="213"/>
      <c r="D433" s="213"/>
      <c r="E433" s="213"/>
      <c r="F433" s="213"/>
      <c r="G433" s="213"/>
      <c r="H433" s="228"/>
      <c r="I433" s="228"/>
      <c r="J433" s="228"/>
      <c r="K433" s="228"/>
      <c r="L433" s="228"/>
      <c r="M433" s="228"/>
      <c r="N433" s="228"/>
      <c r="O433" s="228"/>
    </row>
    <row r="434" spans="1:15" ht="12.75">
      <c r="A434" s="213"/>
      <c r="B434" s="213"/>
      <c r="C434" s="213"/>
      <c r="D434" s="213"/>
      <c r="E434" s="213"/>
      <c r="F434" s="213"/>
      <c r="G434" s="213"/>
      <c r="H434" s="228"/>
      <c r="I434" s="228"/>
      <c r="J434" s="228"/>
      <c r="K434" s="228"/>
      <c r="L434" s="228"/>
      <c r="M434" s="228"/>
      <c r="N434" s="228"/>
      <c r="O434" s="228"/>
    </row>
    <row r="435" spans="1:15" ht="12.75">
      <c r="A435" s="213"/>
      <c r="B435" s="213"/>
      <c r="C435" s="213"/>
      <c r="D435" s="213"/>
      <c r="E435" s="213"/>
      <c r="F435" s="213"/>
      <c r="G435" s="213"/>
      <c r="H435" s="228"/>
      <c r="I435" s="228"/>
      <c r="J435" s="228"/>
      <c r="K435" s="228"/>
      <c r="L435" s="228"/>
      <c r="M435" s="228"/>
      <c r="N435" s="228"/>
      <c r="O435" s="228"/>
    </row>
    <row r="436" spans="1:15" ht="12.75">
      <c r="A436" s="213"/>
      <c r="B436" s="213"/>
      <c r="C436" s="213"/>
      <c r="D436" s="213"/>
      <c r="E436" s="213"/>
      <c r="F436" s="213"/>
      <c r="G436" s="213"/>
      <c r="H436" s="228"/>
      <c r="I436" s="228"/>
      <c r="J436" s="228"/>
      <c r="K436" s="228"/>
      <c r="L436" s="228"/>
      <c r="M436" s="228"/>
      <c r="N436" s="228"/>
      <c r="O436" s="228"/>
    </row>
    <row r="437" spans="1:15" ht="12.75">
      <c r="A437" s="213"/>
      <c r="B437" s="213"/>
      <c r="C437" s="213"/>
      <c r="D437" s="213"/>
      <c r="E437" s="213"/>
      <c r="F437" s="213"/>
      <c r="G437" s="213"/>
      <c r="H437" s="228"/>
      <c r="I437" s="228"/>
      <c r="J437" s="228"/>
      <c r="K437" s="228"/>
      <c r="L437" s="228"/>
      <c r="M437" s="228"/>
      <c r="N437" s="228"/>
      <c r="O437" s="228"/>
    </row>
    <row r="438" spans="1:15" ht="12.75">
      <c r="A438" s="213"/>
      <c r="B438" s="213"/>
      <c r="C438" s="213"/>
      <c r="D438" s="213"/>
      <c r="E438" s="213"/>
      <c r="F438" s="213"/>
      <c r="G438" s="213"/>
      <c r="H438" s="213"/>
      <c r="I438" s="213"/>
      <c r="J438" s="228"/>
      <c r="K438" s="228"/>
      <c r="L438" s="228"/>
      <c r="M438" s="228"/>
      <c r="N438" s="228"/>
      <c r="O438" s="228"/>
    </row>
    <row r="439" spans="1:15" ht="12.75">
      <c r="A439" s="213"/>
      <c r="B439" s="213"/>
      <c r="C439" s="213"/>
      <c r="D439" s="213"/>
      <c r="E439" s="213"/>
      <c r="F439" s="213"/>
      <c r="G439" s="213"/>
      <c r="H439" s="213"/>
      <c r="I439" s="213"/>
      <c r="J439" s="228"/>
      <c r="K439" s="228"/>
      <c r="L439" s="228"/>
      <c r="M439" s="228"/>
      <c r="N439" s="228"/>
      <c r="O439" s="228"/>
    </row>
    <row r="440" spans="1:15" ht="12.75">
      <c r="A440" s="213"/>
      <c r="B440" s="213"/>
      <c r="C440" s="213"/>
      <c r="D440" s="213"/>
      <c r="E440" s="213"/>
      <c r="F440" s="213"/>
      <c r="G440" s="213"/>
      <c r="H440" s="213"/>
      <c r="I440" s="213"/>
      <c r="J440" s="228"/>
      <c r="K440" s="228"/>
      <c r="L440" s="228"/>
      <c r="M440" s="228"/>
      <c r="N440" s="228"/>
      <c r="O440" s="228"/>
    </row>
    <row r="441" spans="1:15" ht="12.75">
      <c r="A441" s="213"/>
      <c r="B441" s="213"/>
      <c r="C441" s="213"/>
      <c r="D441" s="213"/>
      <c r="E441" s="213"/>
      <c r="F441" s="213"/>
      <c r="G441" s="213"/>
      <c r="H441" s="213"/>
      <c r="I441" s="213"/>
      <c r="J441" s="228"/>
      <c r="K441" s="228"/>
      <c r="L441" s="228"/>
      <c r="M441" s="228"/>
      <c r="N441" s="228"/>
      <c r="O441" s="228"/>
    </row>
    <row r="442" spans="1:15" ht="12.75">
      <c r="A442" s="213"/>
      <c r="B442" s="213"/>
      <c r="C442" s="213"/>
      <c r="D442" s="213"/>
      <c r="E442" s="213"/>
      <c r="F442" s="213"/>
      <c r="G442" s="213"/>
      <c r="H442" s="213"/>
      <c r="I442" s="213"/>
      <c r="J442" s="228"/>
      <c r="K442" s="228"/>
      <c r="L442" s="228"/>
      <c r="M442" s="228"/>
      <c r="N442" s="228"/>
      <c r="O442" s="228"/>
    </row>
    <row r="443" spans="1:15" ht="12.75">
      <c r="A443" s="213"/>
      <c r="B443" s="213"/>
      <c r="C443" s="213"/>
      <c r="D443" s="213"/>
      <c r="E443" s="213"/>
      <c r="F443" s="213"/>
      <c r="G443" s="213"/>
      <c r="H443" s="213"/>
      <c r="I443" s="213"/>
      <c r="J443" s="228"/>
      <c r="K443" s="228"/>
      <c r="L443" s="228"/>
      <c r="M443" s="228"/>
      <c r="N443" s="228"/>
      <c r="O443" s="228"/>
    </row>
    <row r="444" spans="1:15" ht="12.75">
      <c r="A444" s="213"/>
      <c r="B444" s="213"/>
      <c r="C444" s="213"/>
      <c r="D444" s="213"/>
      <c r="E444" s="213"/>
      <c r="F444" s="213"/>
      <c r="G444" s="213"/>
      <c r="H444" s="213"/>
      <c r="I444" s="213"/>
      <c r="J444" s="213"/>
      <c r="K444" s="213"/>
      <c r="L444" s="213"/>
      <c r="M444" s="213"/>
      <c r="N444" s="213"/>
      <c r="O444" s="213"/>
    </row>
    <row r="445" spans="1:15" ht="12.75">
      <c r="A445" s="213"/>
      <c r="B445" s="213"/>
      <c r="C445" s="213"/>
      <c r="D445" s="213"/>
      <c r="E445" s="213"/>
      <c r="F445" s="213"/>
      <c r="G445" s="213"/>
      <c r="H445" s="213"/>
      <c r="I445" s="213"/>
      <c r="J445" s="213"/>
      <c r="K445" s="213"/>
      <c r="L445" s="213"/>
      <c r="M445" s="213"/>
      <c r="N445" s="213"/>
      <c r="O445" s="213"/>
    </row>
    <row r="446" spans="1:15" ht="12.75">
      <c r="A446" s="213"/>
      <c r="B446" s="213"/>
      <c r="C446" s="213"/>
      <c r="D446" s="213"/>
      <c r="E446" s="213"/>
      <c r="F446" s="213"/>
      <c r="G446" s="213"/>
      <c r="H446" s="213"/>
      <c r="I446" s="213"/>
      <c r="J446" s="213"/>
      <c r="K446" s="213"/>
      <c r="L446" s="213"/>
      <c r="M446" s="213"/>
      <c r="N446" s="213"/>
      <c r="O446" s="213"/>
    </row>
    <row r="447" spans="1:15" ht="12.75">
      <c r="A447" s="213"/>
      <c r="B447" s="213"/>
      <c r="C447" s="213"/>
      <c r="D447" s="213"/>
      <c r="E447" s="213"/>
      <c r="F447" s="213"/>
      <c r="G447" s="213"/>
      <c r="H447" s="213"/>
      <c r="I447" s="213"/>
      <c r="J447" s="213"/>
      <c r="K447" s="213"/>
      <c r="L447" s="213"/>
      <c r="M447" s="213"/>
      <c r="N447" s="213"/>
      <c r="O447" s="213"/>
    </row>
    <row r="448" spans="1:15" ht="12.75">
      <c r="A448" s="213"/>
      <c r="B448" s="213"/>
      <c r="C448" s="213"/>
      <c r="D448" s="213"/>
      <c r="E448" s="213"/>
      <c r="F448" s="213"/>
      <c r="G448" s="213"/>
      <c r="H448" s="213"/>
      <c r="I448" s="213"/>
      <c r="J448" s="213"/>
      <c r="K448" s="213"/>
      <c r="L448" s="213"/>
      <c r="M448" s="213"/>
      <c r="N448" s="213"/>
      <c r="O448" s="213"/>
    </row>
    <row r="449" spans="1:15" ht="12.75">
      <c r="A449" s="213"/>
      <c r="B449" s="213"/>
      <c r="C449" s="213"/>
      <c r="D449" s="213"/>
      <c r="E449" s="213"/>
      <c r="F449" s="213"/>
      <c r="G449" s="213"/>
      <c r="H449" s="213"/>
      <c r="I449" s="213"/>
      <c r="J449" s="213"/>
      <c r="K449" s="213"/>
      <c r="L449" s="213"/>
      <c r="M449" s="213"/>
      <c r="N449" s="213"/>
      <c r="O449" s="213"/>
    </row>
    <row r="450" spans="1:15" ht="12.75">
      <c r="A450" s="213"/>
      <c r="B450" s="213"/>
      <c r="C450" s="213"/>
      <c r="D450" s="213"/>
      <c r="E450" s="213"/>
      <c r="F450" s="213"/>
      <c r="G450" s="213"/>
      <c r="H450" s="213"/>
      <c r="I450" s="213"/>
      <c r="J450" s="213"/>
      <c r="K450" s="213"/>
      <c r="L450" s="213"/>
      <c r="M450" s="213"/>
      <c r="N450" s="213"/>
      <c r="O450" s="213"/>
    </row>
    <row r="451" spans="1:15" ht="12.75">
      <c r="A451" s="213"/>
      <c r="B451" s="213"/>
      <c r="C451" s="213"/>
      <c r="D451" s="213"/>
      <c r="E451" s="213"/>
      <c r="F451" s="213"/>
      <c r="G451" s="213"/>
      <c r="H451" s="213"/>
      <c r="I451" s="213"/>
      <c r="J451" s="213"/>
      <c r="K451" s="213"/>
      <c r="L451" s="213"/>
      <c r="M451" s="213"/>
      <c r="N451" s="213"/>
      <c r="O451" s="213"/>
    </row>
    <row r="452" spans="1:15" ht="12.75">
      <c r="A452" s="213"/>
      <c r="B452" s="213"/>
      <c r="C452" s="213"/>
      <c r="D452" s="213"/>
      <c r="E452" s="213"/>
      <c r="F452" s="213"/>
      <c r="G452" s="213"/>
      <c r="H452" s="213"/>
      <c r="I452" s="213"/>
      <c r="J452" s="213"/>
      <c r="K452" s="213"/>
      <c r="L452" s="213"/>
      <c r="M452" s="213"/>
      <c r="N452" s="213"/>
      <c r="O452" s="213"/>
    </row>
    <row r="453" spans="1:15" ht="12.75">
      <c r="A453" s="213"/>
      <c r="B453" s="213"/>
      <c r="C453" s="213"/>
      <c r="D453" s="213"/>
      <c r="E453" s="213"/>
      <c r="F453" s="213"/>
      <c r="G453" s="213"/>
      <c r="H453" s="213"/>
      <c r="I453" s="213"/>
      <c r="J453" s="213"/>
      <c r="K453" s="213"/>
      <c r="L453" s="213"/>
      <c r="M453" s="213"/>
      <c r="N453" s="213"/>
      <c r="O453" s="213"/>
    </row>
    <row r="454" spans="1:15" ht="12.75">
      <c r="A454" s="213"/>
      <c r="B454" s="213"/>
      <c r="C454" s="213"/>
      <c r="D454" s="213"/>
      <c r="E454" s="213"/>
      <c r="F454" s="213"/>
      <c r="G454" s="213"/>
      <c r="H454" s="213"/>
      <c r="I454" s="213"/>
      <c r="J454" s="213"/>
      <c r="K454" s="213"/>
      <c r="L454" s="213"/>
      <c r="M454" s="213"/>
      <c r="N454" s="213"/>
      <c r="O454" s="213"/>
    </row>
    <row r="455" spans="1:15" ht="12.75">
      <c r="A455" s="213"/>
      <c r="B455" s="213"/>
      <c r="C455" s="213"/>
      <c r="D455" s="213"/>
      <c r="E455" s="213"/>
      <c r="F455" s="213"/>
      <c r="G455" s="213"/>
      <c r="H455" s="213"/>
      <c r="I455" s="213"/>
      <c r="J455" s="213"/>
      <c r="K455" s="213"/>
      <c r="L455" s="213"/>
      <c r="M455" s="213"/>
      <c r="N455" s="213"/>
      <c r="O455" s="213"/>
    </row>
    <row r="456" spans="1:15" ht="12.75">
      <c r="A456" s="213"/>
      <c r="B456" s="213"/>
      <c r="C456" s="213"/>
      <c r="D456" s="213"/>
      <c r="E456" s="213"/>
      <c r="F456" s="213"/>
      <c r="G456" s="213"/>
      <c r="H456" s="213"/>
      <c r="I456" s="213"/>
      <c r="J456" s="213"/>
      <c r="K456" s="213"/>
      <c r="L456" s="213"/>
      <c r="M456" s="213"/>
      <c r="N456" s="213"/>
      <c r="O456" s="213"/>
    </row>
    <row r="457" spans="1:15" ht="12.75">
      <c r="A457" s="213"/>
      <c r="B457" s="213"/>
      <c r="C457" s="213"/>
      <c r="D457" s="213"/>
      <c r="E457" s="213"/>
      <c r="F457" s="213"/>
      <c r="G457" s="213"/>
      <c r="H457" s="213"/>
      <c r="I457" s="213"/>
      <c r="J457" s="213"/>
      <c r="K457" s="213"/>
      <c r="L457" s="213"/>
      <c r="M457" s="213"/>
      <c r="N457" s="213"/>
      <c r="O457" s="213"/>
    </row>
    <row r="458" spans="1:15" ht="12.75">
      <c r="A458" s="213"/>
      <c r="B458" s="213"/>
      <c r="C458" s="213"/>
      <c r="D458" s="213"/>
      <c r="E458" s="213"/>
      <c r="F458" s="213"/>
      <c r="G458" s="213"/>
      <c r="H458" s="213"/>
      <c r="I458" s="213"/>
      <c r="J458" s="213"/>
      <c r="K458" s="213"/>
      <c r="L458" s="213"/>
      <c r="M458" s="213"/>
      <c r="N458" s="213"/>
      <c r="O458" s="213"/>
    </row>
    <row r="459" spans="1:15" ht="12.75">
      <c r="A459" s="213"/>
      <c r="B459" s="213"/>
      <c r="C459" s="213"/>
      <c r="D459" s="213"/>
      <c r="E459" s="213"/>
      <c r="F459" s="213"/>
      <c r="G459" s="213"/>
      <c r="H459" s="213"/>
      <c r="I459" s="213"/>
      <c r="J459" s="213"/>
      <c r="K459" s="213"/>
      <c r="L459" s="213"/>
      <c r="M459" s="213"/>
      <c r="N459" s="213"/>
      <c r="O459" s="213"/>
    </row>
    <row r="460" spans="1:15" ht="12.75">
      <c r="A460" s="213"/>
      <c r="B460" s="213"/>
      <c r="C460" s="213"/>
      <c r="D460" s="213"/>
      <c r="E460" s="213"/>
      <c r="F460" s="213"/>
      <c r="G460" s="213"/>
      <c r="H460" s="213"/>
      <c r="I460" s="213"/>
      <c r="J460" s="213"/>
      <c r="K460" s="213"/>
      <c r="L460" s="213"/>
      <c r="M460" s="213"/>
      <c r="N460" s="213"/>
      <c r="O460" s="213"/>
    </row>
    <row r="461" spans="1:15" ht="12.75">
      <c r="A461" s="213"/>
      <c r="B461" s="213"/>
      <c r="C461" s="213"/>
      <c r="D461" s="213"/>
      <c r="E461" s="213"/>
      <c r="F461" s="213"/>
      <c r="G461" s="213"/>
      <c r="H461" s="213"/>
      <c r="I461" s="213"/>
      <c r="J461" s="213"/>
      <c r="K461" s="213"/>
      <c r="L461" s="213"/>
      <c r="M461" s="213"/>
      <c r="N461" s="213"/>
      <c r="O461" s="213"/>
    </row>
    <row r="462" spans="1:15" ht="12.75">
      <c r="A462" s="213"/>
      <c r="B462" s="213"/>
      <c r="C462" s="213"/>
      <c r="D462" s="213"/>
      <c r="E462" s="213"/>
      <c r="F462" s="213"/>
      <c r="G462" s="213"/>
      <c r="H462" s="213"/>
      <c r="I462" s="213"/>
      <c r="J462" s="213"/>
      <c r="K462" s="213"/>
      <c r="L462" s="213"/>
      <c r="M462" s="213"/>
      <c r="N462" s="213"/>
      <c r="O462" s="213"/>
    </row>
    <row r="463" spans="1:15" ht="12.75">
      <c r="A463" s="213"/>
      <c r="B463" s="213"/>
      <c r="C463" s="213"/>
      <c r="D463" s="213"/>
      <c r="E463" s="213"/>
      <c r="F463" s="213"/>
      <c r="G463" s="213"/>
      <c r="H463" s="213"/>
      <c r="I463" s="213"/>
      <c r="J463" s="213"/>
      <c r="K463" s="213"/>
      <c r="L463" s="213"/>
      <c r="M463" s="213"/>
      <c r="N463" s="213"/>
      <c r="O463" s="213"/>
    </row>
    <row r="464" spans="1:15" ht="12.75">
      <c r="A464" s="213"/>
      <c r="B464" s="213"/>
      <c r="C464" s="213"/>
      <c r="D464" s="213"/>
      <c r="E464" s="213"/>
      <c r="F464" s="213"/>
      <c r="G464" s="213"/>
      <c r="H464" s="213"/>
      <c r="I464" s="213"/>
      <c r="J464" s="213"/>
      <c r="K464" s="213"/>
      <c r="L464" s="213"/>
      <c r="M464" s="213"/>
      <c r="N464" s="213"/>
      <c r="O464" s="213"/>
    </row>
    <row r="465" spans="1:15" ht="12.75">
      <c r="A465" s="213"/>
      <c r="B465" s="213"/>
      <c r="C465" s="213"/>
      <c r="D465" s="213"/>
      <c r="E465" s="213"/>
      <c r="F465" s="213"/>
      <c r="G465" s="213"/>
      <c r="H465" s="213"/>
      <c r="I465" s="213"/>
      <c r="J465" s="213"/>
      <c r="K465" s="213"/>
      <c r="L465" s="213"/>
      <c r="M465" s="213"/>
      <c r="N465" s="213"/>
      <c r="O465" s="213"/>
    </row>
    <row r="466" spans="1:15" ht="12.75">
      <c r="A466" s="213"/>
      <c r="B466" s="213"/>
      <c r="C466" s="213"/>
      <c r="D466" s="213"/>
      <c r="E466" s="213"/>
      <c r="F466" s="213"/>
      <c r="G466" s="213"/>
      <c r="H466" s="213"/>
      <c r="I466" s="213"/>
      <c r="J466" s="213"/>
      <c r="K466" s="213"/>
      <c r="L466" s="213"/>
      <c r="M466" s="213"/>
      <c r="N466" s="213"/>
      <c r="O466" s="213"/>
    </row>
    <row r="467" spans="1:15" ht="12.75">
      <c r="A467" s="213"/>
      <c r="B467" s="213"/>
      <c r="C467" s="213"/>
      <c r="D467" s="213"/>
      <c r="E467" s="213"/>
      <c r="F467" s="213"/>
      <c r="G467" s="213"/>
      <c r="H467" s="213"/>
      <c r="I467" s="213"/>
      <c r="J467" s="213"/>
      <c r="K467" s="213"/>
      <c r="L467" s="213"/>
      <c r="M467" s="213"/>
      <c r="N467" s="213"/>
      <c r="O467" s="213"/>
    </row>
    <row r="468" spans="1:15" ht="12.75">
      <c r="A468" s="213"/>
      <c r="B468" s="213"/>
      <c r="C468" s="213"/>
      <c r="D468" s="213"/>
      <c r="E468" s="213"/>
      <c r="F468" s="213"/>
      <c r="G468" s="213"/>
      <c r="H468" s="213"/>
      <c r="I468" s="213"/>
      <c r="J468" s="213"/>
      <c r="K468" s="213"/>
      <c r="L468" s="213"/>
      <c r="M468" s="213"/>
      <c r="N468" s="213"/>
      <c r="O468" s="213"/>
    </row>
    <row r="469" spans="1:15" ht="12.75">
      <c r="A469" s="213"/>
      <c r="B469" s="213"/>
      <c r="C469" s="213"/>
      <c r="D469" s="213"/>
      <c r="E469" s="213"/>
      <c r="F469" s="213"/>
      <c r="G469" s="213"/>
      <c r="H469" s="213"/>
      <c r="I469" s="213"/>
      <c r="J469" s="213"/>
      <c r="K469" s="213"/>
      <c r="L469" s="213"/>
      <c r="M469" s="213"/>
      <c r="N469" s="213"/>
      <c r="O469" s="213"/>
    </row>
    <row r="470" spans="1:15" ht="12.75">
      <c r="A470" s="213"/>
      <c r="B470" s="213"/>
      <c r="C470" s="213"/>
      <c r="D470" s="213"/>
      <c r="E470" s="213"/>
      <c r="F470" s="213"/>
      <c r="G470" s="213"/>
      <c r="H470" s="213"/>
      <c r="I470" s="213"/>
      <c r="J470" s="213"/>
      <c r="K470" s="213"/>
      <c r="L470" s="213"/>
      <c r="M470" s="213"/>
      <c r="N470" s="213"/>
      <c r="O470" s="213"/>
    </row>
    <row r="471" spans="1:15" ht="12.75">
      <c r="A471" s="213"/>
      <c r="B471" s="213"/>
      <c r="C471" s="213"/>
      <c r="D471" s="213"/>
      <c r="E471" s="213"/>
      <c r="F471" s="213"/>
      <c r="G471" s="213"/>
      <c r="H471" s="213"/>
      <c r="I471" s="213"/>
      <c r="J471" s="213"/>
      <c r="K471" s="213"/>
      <c r="L471" s="213"/>
      <c r="M471" s="213"/>
      <c r="N471" s="213"/>
      <c r="O471" s="213"/>
    </row>
    <row r="472" spans="1:15" ht="12.75">
      <c r="A472" s="213"/>
      <c r="B472" s="213"/>
      <c r="C472" s="213"/>
      <c r="D472" s="213"/>
      <c r="E472" s="213"/>
      <c r="F472" s="213"/>
      <c r="G472" s="213"/>
      <c r="H472" s="213"/>
      <c r="I472" s="213"/>
      <c r="J472" s="213"/>
      <c r="K472" s="213"/>
      <c r="L472" s="213"/>
      <c r="M472" s="213"/>
      <c r="N472" s="213"/>
      <c r="O472" s="213"/>
    </row>
    <row r="473" spans="1:15" ht="12.75">
      <c r="A473" s="213"/>
      <c r="B473" s="213"/>
      <c r="C473" s="213"/>
      <c r="D473" s="213"/>
      <c r="E473" s="213"/>
      <c r="F473" s="213"/>
      <c r="G473" s="213"/>
      <c r="H473" s="213"/>
      <c r="I473" s="213"/>
      <c r="J473" s="213"/>
      <c r="K473" s="213"/>
      <c r="L473" s="213"/>
      <c r="M473" s="213"/>
      <c r="N473" s="213"/>
      <c r="O473" s="213"/>
    </row>
    <row r="474" spans="1:15" ht="12.75">
      <c r="A474" s="213"/>
      <c r="B474" s="213"/>
      <c r="C474" s="213"/>
      <c r="D474" s="213"/>
      <c r="E474" s="213"/>
      <c r="F474" s="213"/>
      <c r="G474" s="213"/>
      <c r="H474" s="213"/>
      <c r="I474" s="213"/>
      <c r="J474" s="213"/>
      <c r="K474" s="213"/>
      <c r="L474" s="213"/>
      <c r="M474" s="213"/>
      <c r="N474" s="213"/>
      <c r="O474" s="213"/>
    </row>
    <row r="475" spans="1:15" ht="12.75">
      <c r="A475" s="213"/>
      <c r="B475" s="213"/>
      <c r="C475" s="213"/>
      <c r="D475" s="213"/>
      <c r="E475" s="213"/>
      <c r="F475" s="213"/>
      <c r="G475" s="213"/>
      <c r="H475" s="213"/>
      <c r="I475" s="213"/>
      <c r="J475" s="213"/>
      <c r="K475" s="213"/>
      <c r="L475" s="213"/>
      <c r="M475" s="213"/>
      <c r="N475" s="213"/>
      <c r="O475" s="213"/>
    </row>
    <row r="476" spans="1:15" ht="12.75">
      <c r="A476" s="213"/>
      <c r="B476" s="213"/>
      <c r="C476" s="213"/>
      <c r="D476" s="213"/>
      <c r="E476" s="213"/>
      <c r="F476" s="213"/>
      <c r="G476" s="213"/>
      <c r="H476" s="213"/>
      <c r="I476" s="213"/>
      <c r="J476" s="213"/>
      <c r="K476" s="213"/>
      <c r="L476" s="213"/>
      <c r="M476" s="213"/>
      <c r="N476" s="213"/>
      <c r="O476" s="213"/>
    </row>
    <row r="477" spans="1:15" ht="12.75">
      <c r="A477" s="213"/>
      <c r="B477" s="213"/>
      <c r="C477" s="213"/>
      <c r="D477" s="213"/>
      <c r="E477" s="213"/>
      <c r="F477" s="213"/>
      <c r="G477" s="213"/>
      <c r="H477" s="213"/>
      <c r="I477" s="213"/>
      <c r="J477" s="213"/>
      <c r="K477" s="213"/>
      <c r="L477" s="213"/>
      <c r="M477" s="213"/>
      <c r="N477" s="213"/>
      <c r="O477" s="213"/>
    </row>
    <row r="478" spans="1:15" ht="12.75">
      <c r="A478" s="213"/>
      <c r="B478" s="213"/>
      <c r="C478" s="213"/>
      <c r="D478" s="213"/>
      <c r="E478" s="213"/>
      <c r="F478" s="213"/>
      <c r="G478" s="213"/>
      <c r="H478" s="213"/>
      <c r="I478" s="213"/>
      <c r="J478" s="213"/>
      <c r="K478" s="213"/>
      <c r="L478" s="213"/>
      <c r="M478" s="213"/>
      <c r="N478" s="213"/>
      <c r="O478" s="213"/>
    </row>
    <row r="479" spans="1:15" ht="12.75">
      <c r="A479" s="213"/>
      <c r="B479" s="213"/>
      <c r="C479" s="213"/>
      <c r="D479" s="213"/>
      <c r="E479" s="213"/>
      <c r="F479" s="213"/>
      <c r="G479" s="213"/>
      <c r="H479" s="213"/>
      <c r="I479" s="213"/>
      <c r="J479" s="213"/>
      <c r="K479" s="213"/>
      <c r="L479" s="213"/>
      <c r="M479" s="213"/>
      <c r="N479" s="213"/>
      <c r="O479" s="213"/>
    </row>
    <row r="480" spans="1:15" ht="12.75">
      <c r="A480" s="213"/>
      <c r="B480" s="213"/>
      <c r="C480" s="213"/>
      <c r="D480" s="213"/>
      <c r="E480" s="213"/>
      <c r="F480" s="213"/>
      <c r="G480" s="213"/>
      <c r="J480" s="213"/>
      <c r="K480" s="213"/>
      <c r="L480" s="213"/>
      <c r="M480" s="213"/>
      <c r="N480" s="213"/>
      <c r="O480" s="213"/>
    </row>
    <row r="481" spans="1:15" ht="12.75">
      <c r="A481" s="213"/>
      <c r="B481" s="213"/>
      <c r="C481" s="213"/>
      <c r="D481" s="213"/>
      <c r="E481" s="213"/>
      <c r="F481" s="213"/>
      <c r="G481" s="213"/>
      <c r="J481" s="213"/>
      <c r="K481" s="213"/>
      <c r="L481" s="213"/>
      <c r="M481" s="213"/>
      <c r="N481" s="213"/>
      <c r="O481" s="213"/>
    </row>
    <row r="482" spans="1:15" ht="12.75">
      <c r="A482" s="213"/>
      <c r="B482" s="213"/>
      <c r="C482" s="213"/>
      <c r="D482" s="213"/>
      <c r="E482" s="213"/>
      <c r="F482" s="213"/>
      <c r="G482" s="213"/>
      <c r="J482" s="213"/>
      <c r="K482" s="213"/>
      <c r="L482" s="213"/>
      <c r="M482" s="213"/>
      <c r="N482" s="213"/>
      <c r="O482" s="213"/>
    </row>
    <row r="483" spans="1:15" ht="12.75">
      <c r="A483" s="213"/>
      <c r="B483" s="213"/>
      <c r="C483" s="213"/>
      <c r="D483" s="213"/>
      <c r="E483" s="213"/>
      <c r="F483" s="213"/>
      <c r="G483" s="213"/>
      <c r="J483" s="213"/>
      <c r="K483" s="213"/>
      <c r="L483" s="213"/>
      <c r="M483" s="213"/>
      <c r="N483" s="213"/>
      <c r="O483" s="213"/>
    </row>
    <row r="484" spans="1:15" ht="12.75">
      <c r="A484" s="213"/>
      <c r="B484" s="213"/>
      <c r="C484" s="213"/>
      <c r="D484" s="213"/>
      <c r="E484" s="213"/>
      <c r="F484" s="213"/>
      <c r="G484" s="213"/>
      <c r="J484" s="213"/>
      <c r="K484" s="213"/>
      <c r="L484" s="213"/>
      <c r="M484" s="213"/>
      <c r="N484" s="213"/>
      <c r="O484" s="213"/>
    </row>
    <row r="485" spans="1:15" ht="12.75">
      <c r="A485" s="213"/>
      <c r="B485" s="213"/>
      <c r="C485" s="213"/>
      <c r="D485" s="213"/>
      <c r="E485" s="213"/>
      <c r="F485" s="213"/>
      <c r="G485" s="213"/>
      <c r="J485" s="213"/>
      <c r="K485" s="213"/>
      <c r="L485" s="213"/>
      <c r="M485" s="213"/>
      <c r="N485" s="213"/>
      <c r="O485" s="213"/>
    </row>
  </sheetData>
  <sheetProtection selectLockedCells="1"/>
  <protectedRanges>
    <protectedRange sqref="C6:F9" name="Box1"/>
    <protectedRange sqref="D11:E13" name="Box2"/>
    <protectedRange sqref="D16:E16" name="Box3"/>
    <protectedRange sqref="B21:E25" name="Box4"/>
    <protectedRange sqref="B30:C43 B61 C45:C60 B45:B58" name="Box5"/>
    <protectedRange sqref="H30:O30 H58:H60 H34:L34 N31:O32 H36:O42 H45:O45 N46:O47 N43:O44 H43:M43 F33:O33 J58:J60 B59:B60 I58:I59 E59:E60 N58:O60 F48:O48 F30:G32 H31:L32 N34:O35 H35:M35 F34:G43 F45:G47 H46:L47 F49:G60 N49:O50 M50 H49:L50 H51:O57 K58:M58" name="Box6"/>
    <protectedRange sqref="B62:L63" name="Box7"/>
  </protectedRanges>
  <mergeCells count="149">
    <mergeCell ref="F56:G56"/>
    <mergeCell ref="H56:I56"/>
    <mergeCell ref="J56:K56"/>
    <mergeCell ref="L56:M56"/>
    <mergeCell ref="F57:G57"/>
    <mergeCell ref="H57:I57"/>
    <mergeCell ref="J57:K57"/>
    <mergeCell ref="L57:M57"/>
    <mergeCell ref="F53:G53"/>
    <mergeCell ref="H53:I53"/>
    <mergeCell ref="J53:K53"/>
    <mergeCell ref="L53:M53"/>
    <mergeCell ref="F54:G54"/>
    <mergeCell ref="H54:I54"/>
    <mergeCell ref="J54:K54"/>
    <mergeCell ref="L54:M54"/>
    <mergeCell ref="F50:G50"/>
    <mergeCell ref="H50:I50"/>
    <mergeCell ref="J50:K50"/>
    <mergeCell ref="L50:M50"/>
    <mergeCell ref="F51:G51"/>
    <mergeCell ref="H51:I51"/>
    <mergeCell ref="J51:K51"/>
    <mergeCell ref="L51:M51"/>
    <mergeCell ref="F47:G47"/>
    <mergeCell ref="H47:I47"/>
    <mergeCell ref="J47:K47"/>
    <mergeCell ref="L47:M47"/>
    <mergeCell ref="F48:G48"/>
    <mergeCell ref="H48:I48"/>
    <mergeCell ref="J48:K48"/>
    <mergeCell ref="L48:M48"/>
    <mergeCell ref="L44:M44"/>
    <mergeCell ref="F45:G45"/>
    <mergeCell ref="H45:I45"/>
    <mergeCell ref="J45:K45"/>
    <mergeCell ref="L45:M45"/>
    <mergeCell ref="F44:G44"/>
    <mergeCell ref="H44:I44"/>
    <mergeCell ref="J44:K44"/>
    <mergeCell ref="F42:G42"/>
    <mergeCell ref="H42:I42"/>
    <mergeCell ref="J42:K42"/>
    <mergeCell ref="L42:M42"/>
    <mergeCell ref="F41:G41"/>
    <mergeCell ref="H41:I41"/>
    <mergeCell ref="J41:K41"/>
    <mergeCell ref="L41:M41"/>
    <mergeCell ref="F38:G38"/>
    <mergeCell ref="H38:I38"/>
    <mergeCell ref="J38:K38"/>
    <mergeCell ref="L38:M38"/>
    <mergeCell ref="F39:G39"/>
    <mergeCell ref="H39:I39"/>
    <mergeCell ref="J39:K39"/>
    <mergeCell ref="L39:M39"/>
    <mergeCell ref="F33:G33"/>
    <mergeCell ref="H33:I33"/>
    <mergeCell ref="J33:K33"/>
    <mergeCell ref="L33:M33"/>
    <mergeCell ref="F36:G36"/>
    <mergeCell ref="H36:I36"/>
    <mergeCell ref="J36:K36"/>
    <mergeCell ref="L36:M36"/>
    <mergeCell ref="F35:G35"/>
    <mergeCell ref="H35:I35"/>
    <mergeCell ref="H32:I32"/>
    <mergeCell ref="J32:K32"/>
    <mergeCell ref="L32:M32"/>
    <mergeCell ref="F30:G30"/>
    <mergeCell ref="H30:I30"/>
    <mergeCell ref="J30:K30"/>
    <mergeCell ref="L30:M30"/>
    <mergeCell ref="F32:G32"/>
    <mergeCell ref="B13:C13"/>
    <mergeCell ref="B18:C18"/>
    <mergeCell ref="B14:C15"/>
    <mergeCell ref="A1:B1"/>
    <mergeCell ref="B12:C12"/>
    <mergeCell ref="B11:C11"/>
    <mergeCell ref="C9:F9"/>
    <mergeCell ref="C6:F6"/>
    <mergeCell ref="C7:F7"/>
    <mergeCell ref="A28:A29"/>
    <mergeCell ref="H16:H18"/>
    <mergeCell ref="B16:C16"/>
    <mergeCell ref="B17:C17"/>
    <mergeCell ref="B28:B29"/>
    <mergeCell ref="D28:D29"/>
    <mergeCell ref="C28:C29"/>
    <mergeCell ref="F28:O28"/>
    <mergeCell ref="E28:E29"/>
    <mergeCell ref="N42:O42"/>
    <mergeCell ref="AE28:AE29"/>
    <mergeCell ref="AF28:AF29"/>
    <mergeCell ref="AG28:AG29"/>
    <mergeCell ref="S28:U28"/>
    <mergeCell ref="V28:X28"/>
    <mergeCell ref="Y28:AA28"/>
    <mergeCell ref="AB28:AD28"/>
    <mergeCell ref="N34:O34"/>
    <mergeCell ref="N35:O35"/>
    <mergeCell ref="N52:O52"/>
    <mergeCell ref="N53:O53"/>
    <mergeCell ref="P28:R28"/>
    <mergeCell ref="F29:G29"/>
    <mergeCell ref="W71:X71"/>
    <mergeCell ref="N29:O29"/>
    <mergeCell ref="N30:O30"/>
    <mergeCell ref="N32:O32"/>
    <mergeCell ref="N33:O33"/>
    <mergeCell ref="N36:O36"/>
    <mergeCell ref="N43:O43"/>
    <mergeCell ref="N44:O44"/>
    <mergeCell ref="N45:O45"/>
    <mergeCell ref="N48:O48"/>
    <mergeCell ref="N51:O51"/>
    <mergeCell ref="N54:O54"/>
    <mergeCell ref="N46:O46"/>
    <mergeCell ref="N47:O47"/>
    <mergeCell ref="N49:O49"/>
    <mergeCell ref="N50:O50"/>
    <mergeCell ref="N37:O37"/>
    <mergeCell ref="N38:O38"/>
    <mergeCell ref="N40:O40"/>
    <mergeCell ref="N41:O41"/>
    <mergeCell ref="N39:O39"/>
    <mergeCell ref="J12:K13"/>
    <mergeCell ref="J35:K35"/>
    <mergeCell ref="L35:M35"/>
    <mergeCell ref="H10:H12"/>
    <mergeCell ref="F21:G25"/>
    <mergeCell ref="N31:O31"/>
    <mergeCell ref="H13:H15"/>
    <mergeCell ref="H29:I29"/>
    <mergeCell ref="J29:K29"/>
    <mergeCell ref="L29:M29"/>
    <mergeCell ref="I16:I18"/>
    <mergeCell ref="J9:K11"/>
    <mergeCell ref="N55:O55"/>
    <mergeCell ref="N56:O56"/>
    <mergeCell ref="N57:O57"/>
    <mergeCell ref="A2:O4"/>
    <mergeCell ref="I6:I8"/>
    <mergeCell ref="I10:I12"/>
    <mergeCell ref="I13:I15"/>
    <mergeCell ref="C8:F8"/>
    <mergeCell ref="H6:H8"/>
    <mergeCell ref="F11:F12"/>
  </mergeCells>
  <dataValidations count="10">
    <dataValidation operator="greaterThanOrEqual" allowBlank="1" showInputMessage="1" showErrorMessage="1" errorTitle="BCR" error="BCR less than 2 are not acceptable. Revised the no. of crash, length or cost." sqref="I6"/>
    <dataValidation type="decimal" operator="greaterThanOrEqual" allowBlank="1" showInputMessage="1" showErrorMessage="1" promptTitle="Length" prompt="Enter the length of the site" errorTitle="Length" error="The length must be 3km or more. To re-enter figure click &quot;Retry&quot;. To leave this cell empty, click &quot;Cancel&quot;." sqref="D13:E13">
      <formula1>3</formula1>
    </dataValidation>
    <dataValidation allowBlank="1" showInputMessage="1" showErrorMessage="1" prompt="Either Metro OR Rural projects" sqref="D11:E11"/>
    <dataValidation allowBlank="1" showInputMessage="1" showErrorMessage="1" prompt="Either Length or Discrete projects" sqref="D12:E12"/>
    <dataValidation allowBlank="1" showInputMessage="1" showErrorMessage="1" promptTitle="Road Name" prompt="Enter the primary road name." sqref="C6"/>
    <dataValidation allowBlank="1" showInputMessage="1" showErrorMessage="1" promptTitle="Road Name" prompt="(for intersection) Enter the intersecting road name or (for length section) a description of the site." sqref="C7"/>
    <dataValidation allowBlank="1" showInputMessage="1" showErrorMessage="1" promptTitle="Organisation" prompt="Enter your organisation name." sqref="C8"/>
    <dataValidation type="list" operator="equal" showInputMessage="1" showErrorMessage="1" promptTitle="Period of Valuation" errorTitle="Period of Valuation" error="The most recently 5 year period casualty crashes must be used." sqref="D15">
      <formula1>$O$70:$O$75</formula1>
    </dataValidation>
    <dataValidation type="whole" showInputMessage="1" showErrorMessage="1" sqref="D16:E16">
      <formula1>1</formula1>
      <formula2>30</formula2>
    </dataValidation>
    <dataValidation type="list" operator="equal" showInputMessage="1" showErrorMessage="1" promptTitle="Period of Valuation" errorTitle="Period of Valuation" error="The most recently 5 year period casualty crashes must be used." sqref="E15">
      <formula1>$O$70:$O$75</formula1>
    </dataValidation>
  </dataValidations>
  <printOptions horizontalCentered="1"/>
  <pageMargins left="0.52" right="0.27" top="0.93" bottom="0.3937007874015748" header="0.79" footer="0.4330708661417323"/>
  <pageSetup fitToHeight="1" fitToWidth="1" horizontalDpi="600" verticalDpi="600" orientation="landscape" paperSize="9" scale="49" r:id="rId3"/>
  <drawing r:id="rId2"/>
  <legacyDrawing r:id="rId1"/>
</worksheet>
</file>

<file path=xl/worksheets/sheet4.xml><?xml version="1.0" encoding="utf-8"?>
<worksheet xmlns="http://schemas.openxmlformats.org/spreadsheetml/2006/main" xmlns:r="http://schemas.openxmlformats.org/officeDocument/2006/relationships">
  <sheetPr codeName="Sheet14"/>
  <dimension ref="A1:BF45"/>
  <sheetViews>
    <sheetView zoomScale="85" zoomScaleNormal="85" zoomScalePageLayoutView="0" workbookViewId="0" topLeftCell="A1">
      <selection activeCell="E12" sqref="E12"/>
    </sheetView>
  </sheetViews>
  <sheetFormatPr defaultColWidth="9.140625" defaultRowHeight="12.75"/>
  <cols>
    <col min="1" max="1" width="15.421875" style="0" customWidth="1"/>
    <col min="3" max="3" width="24.421875" style="0" customWidth="1"/>
    <col min="13" max="15" width="17.28125" style="0" customWidth="1"/>
    <col min="16" max="19" width="8.8515625" style="0" customWidth="1"/>
  </cols>
  <sheetData>
    <row r="1" spans="1:4" ht="20.25">
      <c r="A1" s="86"/>
      <c r="B1" s="230" t="s">
        <v>575</v>
      </c>
      <c r="D1" s="231"/>
    </row>
    <row r="2" spans="1:4" ht="15.75">
      <c r="A2" s="86"/>
      <c r="B2" s="232" t="s">
        <v>600</v>
      </c>
      <c r="D2" s="231"/>
    </row>
    <row r="3" spans="1:4" ht="12.75">
      <c r="A3" s="86"/>
      <c r="D3" s="231"/>
    </row>
    <row r="5" spans="1:58" ht="12.75" customHeight="1">
      <c r="A5" s="402" t="s">
        <v>599</v>
      </c>
      <c r="B5" s="402"/>
      <c r="C5" s="402"/>
      <c r="D5" s="402"/>
      <c r="E5" s="402"/>
      <c r="F5" s="402"/>
      <c r="G5" s="402"/>
      <c r="H5" s="402"/>
      <c r="I5" s="402"/>
      <c r="J5" s="402"/>
      <c r="K5" s="402"/>
      <c r="L5" s="402"/>
      <c r="M5" s="402"/>
      <c r="N5" s="402"/>
      <c r="O5" s="402"/>
      <c r="P5" s="402"/>
      <c r="Q5" s="402"/>
      <c r="R5" s="402"/>
      <c r="S5" s="402"/>
      <c r="T5" s="402"/>
      <c r="U5" s="402"/>
      <c r="V5" s="402"/>
      <c r="W5" s="402"/>
      <c r="X5" s="402"/>
      <c r="Y5" s="402"/>
      <c r="Z5" s="402"/>
      <c r="AA5" s="402"/>
      <c r="AB5" s="402"/>
      <c r="AC5" s="402"/>
      <c r="AD5" s="402" t="s">
        <v>599</v>
      </c>
      <c r="AE5" s="402"/>
      <c r="AF5" s="402"/>
      <c r="AG5" s="402"/>
      <c r="AH5" s="402"/>
      <c r="AI5" s="402"/>
      <c r="AJ5" s="402"/>
      <c r="AK5" s="402"/>
      <c r="AL5" s="402"/>
      <c r="AM5" s="402"/>
      <c r="AN5" s="402"/>
      <c r="AO5" s="402"/>
      <c r="AP5" s="402"/>
      <c r="AQ5" s="402"/>
      <c r="AR5" s="402"/>
      <c r="AS5" s="402"/>
      <c r="AT5" s="402"/>
      <c r="AU5" s="402"/>
      <c r="AV5" s="402"/>
      <c r="AW5" s="402"/>
      <c r="AX5" s="402"/>
      <c r="AY5" s="402"/>
      <c r="AZ5" s="402"/>
      <c r="BA5" s="402"/>
      <c r="BB5" s="402"/>
      <c r="BC5" s="402"/>
      <c r="BD5" s="402"/>
      <c r="BE5" s="402"/>
      <c r="BF5" s="402"/>
    </row>
    <row r="6" spans="1:32" ht="15">
      <c r="A6" s="306" t="s">
        <v>634</v>
      </c>
      <c r="B6" s="306" t="s">
        <v>635</v>
      </c>
      <c r="C6" s="307" t="s">
        <v>636</v>
      </c>
      <c r="D6" s="306" t="s">
        <v>576</v>
      </c>
      <c r="E6" s="306" t="s">
        <v>577</v>
      </c>
      <c r="F6" s="306" t="s">
        <v>578</v>
      </c>
      <c r="G6" s="306" t="s">
        <v>598</v>
      </c>
      <c r="H6" s="306" t="s">
        <v>579</v>
      </c>
      <c r="I6" s="306" t="s">
        <v>580</v>
      </c>
      <c r="J6" s="306" t="s">
        <v>581</v>
      </c>
      <c r="K6" s="306" t="s">
        <v>637</v>
      </c>
      <c r="L6" s="306" t="s">
        <v>582</v>
      </c>
      <c r="M6" s="306" t="s">
        <v>638</v>
      </c>
      <c r="N6" s="306" t="s">
        <v>583</v>
      </c>
      <c r="O6" s="306" t="s">
        <v>639</v>
      </c>
      <c r="P6" s="306" t="s">
        <v>584</v>
      </c>
      <c r="Q6" s="306" t="s">
        <v>585</v>
      </c>
      <c r="R6" s="306" t="s">
        <v>597</v>
      </c>
      <c r="S6" s="306" t="s">
        <v>596</v>
      </c>
      <c r="T6" s="306" t="s">
        <v>595</v>
      </c>
      <c r="U6" s="306" t="s">
        <v>586</v>
      </c>
      <c r="V6" s="306" t="s">
        <v>594</v>
      </c>
      <c r="W6" s="306" t="s">
        <v>587</v>
      </c>
      <c r="X6" s="306" t="s">
        <v>588</v>
      </c>
      <c r="Y6" s="306" t="s">
        <v>640</v>
      </c>
      <c r="Z6" s="306" t="s">
        <v>641</v>
      </c>
      <c r="AA6" s="306" t="s">
        <v>593</v>
      </c>
      <c r="AB6" s="306" t="s">
        <v>589</v>
      </c>
      <c r="AC6" s="306" t="s">
        <v>642</v>
      </c>
      <c r="AD6" s="306" t="s">
        <v>643</v>
      </c>
      <c r="AE6" s="306" t="s">
        <v>644</v>
      </c>
      <c r="AF6" s="306" t="s">
        <v>645</v>
      </c>
    </row>
    <row r="7" spans="1:32" s="312" customFormat="1" ht="12.75">
      <c r="A7" s="308"/>
      <c r="B7" s="309"/>
      <c r="C7" s="310"/>
      <c r="D7" s="310"/>
      <c r="E7" s="311"/>
      <c r="F7" s="310"/>
      <c r="G7" s="310"/>
      <c r="H7" s="310"/>
      <c r="I7" s="310"/>
      <c r="J7" s="310"/>
      <c r="K7" s="310"/>
      <c r="L7" s="308"/>
      <c r="M7" s="310"/>
      <c r="N7" s="308"/>
      <c r="O7" s="310"/>
      <c r="P7" s="310"/>
      <c r="Q7" s="310"/>
      <c r="R7" s="310"/>
      <c r="S7" s="310"/>
      <c r="T7" s="310"/>
      <c r="U7" s="310"/>
      <c r="V7" s="310"/>
      <c r="W7" s="310"/>
      <c r="X7" s="310"/>
      <c r="Y7" s="310"/>
      <c r="Z7" s="310"/>
      <c r="AA7" s="310"/>
      <c r="AB7" s="310"/>
      <c r="AC7" s="310"/>
      <c r="AD7" s="310"/>
      <c r="AE7" s="310"/>
      <c r="AF7" s="310"/>
    </row>
    <row r="8" spans="1:32" s="312" customFormat="1" ht="12.75">
      <c r="A8" s="308"/>
      <c r="B8" s="309"/>
      <c r="C8" s="310"/>
      <c r="D8" s="310"/>
      <c r="E8" s="311"/>
      <c r="F8" s="310"/>
      <c r="G8" s="310"/>
      <c r="H8" s="310"/>
      <c r="I8" s="310"/>
      <c r="J8" s="310"/>
      <c r="K8" s="310"/>
      <c r="L8" s="308"/>
      <c r="M8" s="310"/>
      <c r="N8" s="308"/>
      <c r="O8" s="310"/>
      <c r="P8" s="310"/>
      <c r="Q8" s="310"/>
      <c r="R8" s="310"/>
      <c r="S8" s="310"/>
      <c r="T8" s="310"/>
      <c r="U8" s="310"/>
      <c r="V8" s="310"/>
      <c r="W8" s="310"/>
      <c r="X8" s="310"/>
      <c r="Y8" s="310"/>
      <c r="Z8" s="310"/>
      <c r="AA8" s="310"/>
      <c r="AB8" s="310"/>
      <c r="AC8" s="310"/>
      <c r="AD8" s="310"/>
      <c r="AE8" s="310"/>
      <c r="AF8" s="310"/>
    </row>
    <row r="9" spans="1:32" s="312" customFormat="1" ht="12.75">
      <c r="A9" s="308"/>
      <c r="B9" s="309"/>
      <c r="C9" s="310"/>
      <c r="D9" s="310"/>
      <c r="E9" s="311"/>
      <c r="F9" s="310"/>
      <c r="G9" s="310"/>
      <c r="H9" s="310"/>
      <c r="I9" s="310"/>
      <c r="J9" s="310"/>
      <c r="K9" s="310"/>
      <c r="L9" s="308"/>
      <c r="M9" s="310"/>
      <c r="N9" s="308"/>
      <c r="O9" s="310"/>
      <c r="P9" s="310"/>
      <c r="Q9" s="310"/>
      <c r="R9" s="310"/>
      <c r="S9" s="310"/>
      <c r="T9" s="310"/>
      <c r="U9" s="310"/>
      <c r="V9" s="310"/>
      <c r="W9" s="310"/>
      <c r="X9" s="310"/>
      <c r="Y9" s="310"/>
      <c r="Z9" s="310"/>
      <c r="AA9" s="310"/>
      <c r="AB9" s="310"/>
      <c r="AC9" s="310"/>
      <c r="AD9" s="310"/>
      <c r="AE9" s="310"/>
      <c r="AF9" s="310"/>
    </row>
    <row r="10" spans="1:32" s="312" customFormat="1" ht="12.75">
      <c r="A10" s="308"/>
      <c r="B10" s="309"/>
      <c r="C10" s="310"/>
      <c r="D10" s="310"/>
      <c r="E10" s="311"/>
      <c r="F10" s="310"/>
      <c r="G10" s="310"/>
      <c r="H10" s="310"/>
      <c r="I10" s="310"/>
      <c r="J10" s="310"/>
      <c r="K10" s="310"/>
      <c r="L10" s="308"/>
      <c r="M10" s="310"/>
      <c r="N10" s="308"/>
      <c r="O10" s="310"/>
      <c r="P10" s="310"/>
      <c r="Q10" s="310"/>
      <c r="R10" s="310"/>
      <c r="S10" s="310"/>
      <c r="T10" s="310"/>
      <c r="U10" s="310"/>
      <c r="V10" s="310"/>
      <c r="W10" s="310"/>
      <c r="X10" s="310"/>
      <c r="Y10" s="310"/>
      <c r="Z10" s="310"/>
      <c r="AA10" s="310"/>
      <c r="AB10" s="310"/>
      <c r="AC10" s="310"/>
      <c r="AD10" s="310"/>
      <c r="AE10" s="310"/>
      <c r="AF10" s="310"/>
    </row>
    <row r="11" spans="1:32" s="312" customFormat="1" ht="12.75">
      <c r="A11" s="308"/>
      <c r="B11" s="309"/>
      <c r="C11" s="310"/>
      <c r="D11" s="310"/>
      <c r="E11" s="311"/>
      <c r="F11" s="310"/>
      <c r="G11" s="310"/>
      <c r="H11" s="310"/>
      <c r="I11" s="310"/>
      <c r="J11" s="310"/>
      <c r="K11" s="310"/>
      <c r="L11" s="308"/>
      <c r="M11" s="310"/>
      <c r="N11" s="308"/>
      <c r="O11" s="310"/>
      <c r="P11" s="310"/>
      <c r="Q11" s="310"/>
      <c r="R11" s="310"/>
      <c r="S11" s="310"/>
      <c r="T11" s="310"/>
      <c r="U11" s="310"/>
      <c r="V11" s="310"/>
      <c r="W11" s="310"/>
      <c r="X11" s="310"/>
      <c r="Y11" s="310"/>
      <c r="Z11" s="310"/>
      <c r="AA11" s="310"/>
      <c r="AB11" s="310"/>
      <c r="AC11" s="310"/>
      <c r="AD11" s="310"/>
      <c r="AE11" s="310"/>
      <c r="AF11" s="310"/>
    </row>
    <row r="12" spans="1:32" s="312" customFormat="1" ht="12.75">
      <c r="A12" s="308"/>
      <c r="B12" s="309"/>
      <c r="C12" s="310"/>
      <c r="D12" s="310"/>
      <c r="E12" s="311"/>
      <c r="F12" s="310"/>
      <c r="G12" s="310"/>
      <c r="H12" s="310"/>
      <c r="I12" s="310"/>
      <c r="J12" s="310"/>
      <c r="K12" s="310"/>
      <c r="L12" s="308"/>
      <c r="M12" s="310"/>
      <c r="N12" s="308"/>
      <c r="O12" s="310"/>
      <c r="P12" s="310"/>
      <c r="Q12" s="310"/>
      <c r="R12" s="310"/>
      <c r="S12" s="310"/>
      <c r="T12" s="310"/>
      <c r="U12" s="310"/>
      <c r="V12" s="310"/>
      <c r="W12" s="310"/>
      <c r="X12" s="310"/>
      <c r="Y12" s="310"/>
      <c r="Z12" s="310"/>
      <c r="AA12" s="310"/>
      <c r="AB12" s="310"/>
      <c r="AC12" s="310"/>
      <c r="AD12" s="310"/>
      <c r="AE12" s="310"/>
      <c r="AF12" s="310"/>
    </row>
    <row r="13" spans="1:32" s="312" customFormat="1" ht="12.75">
      <c r="A13" s="308"/>
      <c r="B13" s="309"/>
      <c r="C13" s="310"/>
      <c r="D13" s="310"/>
      <c r="E13" s="311"/>
      <c r="F13" s="310"/>
      <c r="G13" s="310"/>
      <c r="H13" s="310"/>
      <c r="I13" s="310"/>
      <c r="J13" s="310"/>
      <c r="K13" s="310"/>
      <c r="L13" s="308"/>
      <c r="M13" s="310"/>
      <c r="N13" s="308"/>
      <c r="O13" s="310"/>
      <c r="P13" s="310"/>
      <c r="Q13" s="310"/>
      <c r="R13" s="310"/>
      <c r="S13" s="310"/>
      <c r="T13" s="310"/>
      <c r="U13" s="310"/>
      <c r="V13" s="310"/>
      <c r="W13" s="310"/>
      <c r="X13" s="310"/>
      <c r="Y13" s="310"/>
      <c r="Z13" s="310"/>
      <c r="AA13" s="310"/>
      <c r="AB13" s="310"/>
      <c r="AC13" s="310"/>
      <c r="AD13" s="310"/>
      <c r="AE13" s="310"/>
      <c r="AF13" s="310"/>
    </row>
    <row r="14" spans="1:32" s="312" customFormat="1" ht="12.75">
      <c r="A14" s="308"/>
      <c r="B14" s="309"/>
      <c r="C14" s="310"/>
      <c r="D14" s="310"/>
      <c r="E14" s="311"/>
      <c r="F14" s="310"/>
      <c r="G14" s="310"/>
      <c r="H14" s="310"/>
      <c r="I14" s="310"/>
      <c r="J14" s="310"/>
      <c r="K14" s="310"/>
      <c r="L14" s="308"/>
      <c r="M14" s="310"/>
      <c r="N14" s="308"/>
      <c r="O14" s="310"/>
      <c r="P14" s="310"/>
      <c r="Q14" s="310"/>
      <c r="R14" s="310"/>
      <c r="S14" s="310"/>
      <c r="T14" s="310"/>
      <c r="U14" s="310"/>
      <c r="V14" s="310"/>
      <c r="W14" s="310"/>
      <c r="X14" s="310"/>
      <c r="Y14" s="310"/>
      <c r="Z14" s="310"/>
      <c r="AA14" s="310"/>
      <c r="AB14" s="310"/>
      <c r="AC14" s="310"/>
      <c r="AD14" s="310"/>
      <c r="AE14" s="310"/>
      <c r="AF14" s="310"/>
    </row>
    <row r="15" spans="1:32" s="312" customFormat="1" ht="12.75">
      <c r="A15" s="308"/>
      <c r="B15" s="309"/>
      <c r="C15" s="310"/>
      <c r="D15" s="310"/>
      <c r="E15" s="311"/>
      <c r="F15" s="310"/>
      <c r="G15" s="310"/>
      <c r="H15" s="310"/>
      <c r="I15" s="310"/>
      <c r="J15" s="310"/>
      <c r="K15" s="310"/>
      <c r="L15" s="308"/>
      <c r="M15" s="310"/>
      <c r="N15" s="308"/>
      <c r="O15" s="310"/>
      <c r="P15" s="310"/>
      <c r="Q15" s="310"/>
      <c r="R15" s="310"/>
      <c r="S15" s="310"/>
      <c r="T15" s="310"/>
      <c r="U15" s="310"/>
      <c r="V15" s="310"/>
      <c r="W15" s="310"/>
      <c r="X15" s="310"/>
      <c r="Y15" s="310"/>
      <c r="Z15" s="310"/>
      <c r="AA15" s="310"/>
      <c r="AB15" s="310"/>
      <c r="AC15" s="310"/>
      <c r="AD15" s="310"/>
      <c r="AE15" s="310"/>
      <c r="AF15" s="310"/>
    </row>
    <row r="16" spans="1:32" s="312" customFormat="1" ht="12.75">
      <c r="A16" s="308"/>
      <c r="B16" s="309"/>
      <c r="C16" s="310"/>
      <c r="D16" s="310"/>
      <c r="E16" s="311"/>
      <c r="F16" s="310"/>
      <c r="G16" s="310"/>
      <c r="H16" s="310"/>
      <c r="I16" s="310"/>
      <c r="J16" s="310"/>
      <c r="K16" s="310"/>
      <c r="L16" s="308"/>
      <c r="M16" s="310"/>
      <c r="N16" s="308"/>
      <c r="O16" s="310"/>
      <c r="P16" s="310"/>
      <c r="Q16" s="310"/>
      <c r="R16" s="310"/>
      <c r="S16" s="310"/>
      <c r="T16" s="310"/>
      <c r="U16" s="310"/>
      <c r="V16" s="310"/>
      <c r="W16" s="310"/>
      <c r="X16" s="310"/>
      <c r="Y16" s="310"/>
      <c r="Z16" s="310"/>
      <c r="AA16" s="310"/>
      <c r="AB16" s="310"/>
      <c r="AC16" s="310"/>
      <c r="AD16" s="310"/>
      <c r="AE16" s="310"/>
      <c r="AF16" s="310"/>
    </row>
    <row r="17" spans="1:32" s="312" customFormat="1" ht="12.75">
      <c r="A17" s="308"/>
      <c r="B17" s="309"/>
      <c r="C17" s="310"/>
      <c r="D17" s="310"/>
      <c r="E17" s="311"/>
      <c r="F17" s="310"/>
      <c r="G17" s="310"/>
      <c r="H17" s="310"/>
      <c r="I17" s="310"/>
      <c r="J17" s="310"/>
      <c r="K17" s="310"/>
      <c r="L17" s="308"/>
      <c r="M17" s="310"/>
      <c r="N17" s="308"/>
      <c r="O17" s="310"/>
      <c r="P17" s="310"/>
      <c r="Q17" s="310"/>
      <c r="R17" s="310"/>
      <c r="S17" s="310"/>
      <c r="T17" s="310"/>
      <c r="U17" s="310"/>
      <c r="V17" s="310"/>
      <c r="W17" s="310"/>
      <c r="X17" s="310"/>
      <c r="Y17" s="310"/>
      <c r="Z17" s="310"/>
      <c r="AA17" s="310"/>
      <c r="AB17" s="310"/>
      <c r="AC17" s="310"/>
      <c r="AD17" s="310"/>
      <c r="AE17" s="310"/>
      <c r="AF17" s="310"/>
    </row>
    <row r="18" spans="1:32" s="312" customFormat="1" ht="12.75">
      <c r="A18" s="308"/>
      <c r="B18" s="309"/>
      <c r="C18" s="310"/>
      <c r="D18" s="310"/>
      <c r="E18" s="311"/>
      <c r="F18" s="310"/>
      <c r="G18" s="310"/>
      <c r="H18" s="310"/>
      <c r="I18" s="310"/>
      <c r="J18" s="310"/>
      <c r="K18" s="310"/>
      <c r="L18" s="308"/>
      <c r="M18" s="310"/>
      <c r="N18" s="308"/>
      <c r="O18" s="310"/>
      <c r="P18" s="310"/>
      <c r="Q18" s="310"/>
      <c r="R18" s="310"/>
      <c r="S18" s="310"/>
      <c r="T18" s="310"/>
      <c r="U18" s="310"/>
      <c r="V18" s="310"/>
      <c r="W18" s="310"/>
      <c r="X18" s="310"/>
      <c r="Y18" s="310"/>
      <c r="Z18" s="310"/>
      <c r="AA18" s="310"/>
      <c r="AB18" s="310"/>
      <c r="AC18" s="310"/>
      <c r="AD18" s="310"/>
      <c r="AE18" s="310"/>
      <c r="AF18" s="310"/>
    </row>
    <row r="19" spans="1:32" s="312" customFormat="1" ht="12.75">
      <c r="A19" s="308"/>
      <c r="B19" s="309"/>
      <c r="C19" s="310"/>
      <c r="D19" s="310"/>
      <c r="E19" s="311"/>
      <c r="F19" s="310"/>
      <c r="G19" s="310"/>
      <c r="H19" s="310"/>
      <c r="I19" s="310"/>
      <c r="J19" s="310"/>
      <c r="K19" s="310"/>
      <c r="L19" s="308"/>
      <c r="M19" s="310"/>
      <c r="N19" s="308"/>
      <c r="O19" s="310"/>
      <c r="P19" s="310"/>
      <c r="Q19" s="310"/>
      <c r="R19" s="310"/>
      <c r="S19" s="310"/>
      <c r="T19" s="310"/>
      <c r="U19" s="310"/>
      <c r="V19" s="310"/>
      <c r="W19" s="310"/>
      <c r="X19" s="310"/>
      <c r="Y19" s="310"/>
      <c r="Z19" s="310"/>
      <c r="AA19" s="310"/>
      <c r="AB19" s="310"/>
      <c r="AC19" s="310"/>
      <c r="AD19" s="310"/>
      <c r="AE19" s="310"/>
      <c r="AF19" s="310"/>
    </row>
    <row r="22" ht="15.75">
      <c r="M22" s="79" t="s">
        <v>476</v>
      </c>
    </row>
    <row r="24" spans="13:15" ht="12.75">
      <c r="M24" s="409" t="s">
        <v>448</v>
      </c>
      <c r="N24" s="411" t="s">
        <v>449</v>
      </c>
      <c r="O24" s="411" t="s">
        <v>474</v>
      </c>
    </row>
    <row r="25" spans="13:15" ht="12.75">
      <c r="M25" s="410"/>
      <c r="N25" s="411"/>
      <c r="O25" s="411"/>
    </row>
    <row r="26" spans="13:15" ht="12.75">
      <c r="M26" s="75" t="s">
        <v>364</v>
      </c>
      <c r="N26" s="75">
        <v>201</v>
      </c>
      <c r="O26" s="76" t="s">
        <v>364</v>
      </c>
    </row>
    <row r="27" spans="13:15" ht="24.75" customHeight="1">
      <c r="M27" s="403" t="s">
        <v>450</v>
      </c>
      <c r="N27" s="76" t="s">
        <v>360</v>
      </c>
      <c r="O27" s="76" t="s">
        <v>451</v>
      </c>
    </row>
    <row r="28" spans="13:15" ht="24.75" customHeight="1">
      <c r="M28" s="404"/>
      <c r="N28" s="76" t="s">
        <v>362</v>
      </c>
      <c r="O28" s="76" t="s">
        <v>452</v>
      </c>
    </row>
    <row r="29" spans="13:15" ht="24.75" customHeight="1">
      <c r="M29" s="403" t="s">
        <v>453</v>
      </c>
      <c r="N29" s="75" t="s">
        <v>454</v>
      </c>
      <c r="O29" s="76" t="s">
        <v>58</v>
      </c>
    </row>
    <row r="30" spans="13:15" ht="24.75" customHeight="1">
      <c r="M30" s="404"/>
      <c r="N30" s="75" t="s">
        <v>455</v>
      </c>
      <c r="O30" s="76" t="s">
        <v>58</v>
      </c>
    </row>
    <row r="31" spans="13:15" ht="24.75" customHeight="1">
      <c r="M31" s="75" t="s">
        <v>456</v>
      </c>
      <c r="N31" s="75" t="s">
        <v>356</v>
      </c>
      <c r="O31" s="76" t="s">
        <v>56</v>
      </c>
    </row>
    <row r="32" spans="13:15" ht="24.75" customHeight="1">
      <c r="M32" s="403" t="s">
        <v>457</v>
      </c>
      <c r="N32" s="76" t="s">
        <v>359</v>
      </c>
      <c r="O32" s="76" t="s">
        <v>458</v>
      </c>
    </row>
    <row r="33" spans="13:15" ht="24.75" customHeight="1">
      <c r="M33" s="405"/>
      <c r="N33" s="75" t="s">
        <v>459</v>
      </c>
      <c r="O33" s="76" t="s">
        <v>57</v>
      </c>
    </row>
    <row r="34" spans="13:15" ht="24.75" customHeight="1">
      <c r="M34" s="404"/>
      <c r="N34" s="76" t="s">
        <v>361</v>
      </c>
      <c r="O34" s="76" t="s">
        <v>460</v>
      </c>
    </row>
    <row r="35" spans="13:15" ht="24.75" customHeight="1">
      <c r="M35" s="77" t="s">
        <v>461</v>
      </c>
      <c r="N35" s="75" t="s">
        <v>462</v>
      </c>
      <c r="O35" s="76" t="s">
        <v>53</v>
      </c>
    </row>
    <row r="36" spans="13:15" ht="24.75" customHeight="1">
      <c r="M36" s="406" t="s">
        <v>463</v>
      </c>
      <c r="N36" s="75" t="s">
        <v>351</v>
      </c>
      <c r="O36" s="76" t="s">
        <v>363</v>
      </c>
    </row>
    <row r="37" spans="13:15" ht="24.75" customHeight="1">
      <c r="M37" s="407"/>
      <c r="N37" s="76">
        <v>903</v>
      </c>
      <c r="O37" s="76" t="s">
        <v>464</v>
      </c>
    </row>
    <row r="38" spans="13:15" ht="24.75" customHeight="1">
      <c r="M38" s="78" t="s">
        <v>465</v>
      </c>
      <c r="N38" s="75" t="s">
        <v>466</v>
      </c>
      <c r="O38" s="76" t="s">
        <v>467</v>
      </c>
    </row>
    <row r="39" spans="13:15" ht="24.75" customHeight="1">
      <c r="M39" s="403" t="s">
        <v>468</v>
      </c>
      <c r="N39" s="76">
        <v>705</v>
      </c>
      <c r="O39" s="76" t="s">
        <v>469</v>
      </c>
    </row>
    <row r="40" spans="13:15" ht="24.75" customHeight="1">
      <c r="M40" s="404"/>
      <c r="N40" s="76">
        <v>805</v>
      </c>
      <c r="O40" s="76" t="s">
        <v>470</v>
      </c>
    </row>
    <row r="41" spans="13:15" ht="24.75" customHeight="1">
      <c r="M41" s="406" t="s">
        <v>471</v>
      </c>
      <c r="N41" s="75" t="s">
        <v>472</v>
      </c>
      <c r="O41" s="76" t="s">
        <v>54</v>
      </c>
    </row>
    <row r="42" spans="13:15" ht="24.75" customHeight="1">
      <c r="M42" s="407"/>
      <c r="N42" s="75" t="s">
        <v>473</v>
      </c>
      <c r="O42" s="76" t="s">
        <v>55</v>
      </c>
    </row>
    <row r="44" spans="13:15" ht="12.75">
      <c r="M44" s="408" t="s">
        <v>475</v>
      </c>
      <c r="N44" s="408"/>
      <c r="O44" s="408"/>
    </row>
    <row r="45" spans="13:15" ht="12.75">
      <c r="M45" s="408"/>
      <c r="N45" s="408"/>
      <c r="O45" s="408"/>
    </row>
  </sheetData>
  <sheetProtection/>
  <mergeCells count="12">
    <mergeCell ref="M44:O45"/>
    <mergeCell ref="A5:AC5"/>
    <mergeCell ref="M24:M25"/>
    <mergeCell ref="N24:N25"/>
    <mergeCell ref="O24:O25"/>
    <mergeCell ref="M27:M28"/>
    <mergeCell ref="AD5:BF5"/>
    <mergeCell ref="M29:M30"/>
    <mergeCell ref="M32:M34"/>
    <mergeCell ref="M36:M37"/>
    <mergeCell ref="M39:M40"/>
    <mergeCell ref="M41:M42"/>
  </mergeCells>
  <printOptions/>
  <pageMargins left="0.75" right="0.75" top="1" bottom="1"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Sheet15">
    <pageSetUpPr fitToPage="1"/>
  </sheetPr>
  <dimension ref="B1:O45"/>
  <sheetViews>
    <sheetView zoomScale="115" zoomScaleNormal="115" zoomScalePageLayoutView="0" workbookViewId="0" topLeftCell="A14">
      <selection activeCell="C41" sqref="C41"/>
    </sheetView>
  </sheetViews>
  <sheetFormatPr defaultColWidth="9.140625" defaultRowHeight="12.75"/>
  <cols>
    <col min="4" max="4" width="15.57421875" style="0" customWidth="1"/>
    <col min="8" max="8" width="9.00390625" style="0" customWidth="1"/>
    <col min="9" max="9" width="9.140625" style="0" hidden="1" customWidth="1"/>
    <col min="10" max="10" width="10.421875" style="0" customWidth="1"/>
    <col min="11" max="11" width="5.57421875" style="0" hidden="1" customWidth="1"/>
    <col min="12" max="12" width="10.00390625" style="0" customWidth="1"/>
    <col min="13" max="13" width="9.8515625" style="0" customWidth="1"/>
    <col min="15" max="15" width="10.00390625" style="0" customWidth="1"/>
  </cols>
  <sheetData>
    <row r="1" ht="18.75">
      <c r="B1" s="25" t="s">
        <v>176</v>
      </c>
    </row>
    <row r="2" ht="13.5" customHeight="1" thickBot="1">
      <c r="C2" s="25"/>
    </row>
    <row r="3" spans="2:15" ht="39" thickBot="1">
      <c r="B3" s="443" t="s">
        <v>49</v>
      </c>
      <c r="C3" s="444"/>
      <c r="D3" s="445"/>
      <c r="E3" s="68" t="s">
        <v>50</v>
      </c>
      <c r="F3" s="68" t="s">
        <v>51</v>
      </c>
      <c r="G3" s="68" t="s">
        <v>52</v>
      </c>
      <c r="H3" s="68" t="s">
        <v>53</v>
      </c>
      <c r="I3" s="446" t="s">
        <v>54</v>
      </c>
      <c r="J3" s="447"/>
      <c r="K3" s="446" t="s">
        <v>55</v>
      </c>
      <c r="L3" s="447"/>
      <c r="M3" s="48" t="s">
        <v>56</v>
      </c>
      <c r="N3" s="68" t="s">
        <v>57</v>
      </c>
      <c r="O3" s="68" t="s">
        <v>58</v>
      </c>
    </row>
    <row r="4" spans="2:15" ht="18.75" thickBot="1">
      <c r="B4" s="431" t="s">
        <v>29</v>
      </c>
      <c r="C4" s="432"/>
      <c r="D4" s="433"/>
      <c r="E4" s="434" t="s">
        <v>59</v>
      </c>
      <c r="F4" s="435"/>
      <c r="G4" s="435"/>
      <c r="H4" s="435"/>
      <c r="I4" s="435"/>
      <c r="J4" s="435"/>
      <c r="K4" s="435"/>
      <c r="L4" s="435"/>
      <c r="M4" s="435"/>
      <c r="N4" s="435"/>
      <c r="O4" s="436"/>
    </row>
    <row r="5" spans="2:15" ht="18" customHeight="1" thickBot="1">
      <c r="B5" s="21" t="s">
        <v>60</v>
      </c>
      <c r="C5" s="440" t="s">
        <v>61</v>
      </c>
      <c r="D5" s="441"/>
      <c r="E5" s="437"/>
      <c r="F5" s="438"/>
      <c r="G5" s="438"/>
      <c r="H5" s="438"/>
      <c r="I5" s="438"/>
      <c r="J5" s="438"/>
      <c r="K5" s="438"/>
      <c r="L5" s="438"/>
      <c r="M5" s="438"/>
      <c r="N5" s="438"/>
      <c r="O5" s="439"/>
    </row>
    <row r="6" spans="2:15" ht="16.5" thickBot="1">
      <c r="B6" s="69" t="s">
        <v>62</v>
      </c>
      <c r="C6" s="412" t="s">
        <v>63</v>
      </c>
      <c r="D6" s="413"/>
      <c r="E6" s="16">
        <v>75</v>
      </c>
      <c r="F6" s="17">
        <v>70</v>
      </c>
      <c r="G6" s="17">
        <v>70</v>
      </c>
      <c r="H6" s="427" t="s">
        <v>179</v>
      </c>
      <c r="I6" s="428"/>
      <c r="J6" s="442"/>
      <c r="K6" s="428"/>
      <c r="L6" s="40" t="s">
        <v>179</v>
      </c>
      <c r="M6" s="49" t="s">
        <v>178</v>
      </c>
      <c r="N6" s="39" t="s">
        <v>177</v>
      </c>
      <c r="O6" s="17"/>
    </row>
    <row r="7" spans="2:15" ht="27.75" customHeight="1" thickBot="1">
      <c r="B7" s="69" t="s">
        <v>64</v>
      </c>
      <c r="C7" s="412" t="s">
        <v>65</v>
      </c>
      <c r="D7" s="413"/>
      <c r="E7" s="16">
        <v>80</v>
      </c>
      <c r="F7" s="17"/>
      <c r="G7" s="41" t="s">
        <v>180</v>
      </c>
      <c r="H7" s="423"/>
      <c r="I7" s="424"/>
      <c r="J7" s="423"/>
      <c r="K7" s="424"/>
      <c r="L7" s="20"/>
      <c r="M7" s="29">
        <v>30</v>
      </c>
      <c r="N7" s="17"/>
      <c r="O7" s="17"/>
    </row>
    <row r="8" spans="2:15" ht="28.5" customHeight="1" thickBot="1">
      <c r="B8" s="69" t="s">
        <v>66</v>
      </c>
      <c r="C8" s="412" t="s">
        <v>67</v>
      </c>
      <c r="D8" s="413"/>
      <c r="E8" s="17">
        <v>70</v>
      </c>
      <c r="F8" s="17"/>
      <c r="G8" s="17">
        <v>50</v>
      </c>
      <c r="H8" s="423"/>
      <c r="I8" s="424"/>
      <c r="J8" s="423"/>
      <c r="K8" s="424"/>
      <c r="L8" s="20"/>
      <c r="M8" s="29">
        <v>30</v>
      </c>
      <c r="N8" s="17"/>
      <c r="O8" s="17"/>
    </row>
    <row r="9" spans="2:15" ht="24" customHeight="1" thickBot="1">
      <c r="B9" s="69" t="s">
        <v>68</v>
      </c>
      <c r="C9" s="412" t="s">
        <v>69</v>
      </c>
      <c r="D9" s="413"/>
      <c r="E9" s="17">
        <v>50</v>
      </c>
      <c r="F9" s="17"/>
      <c r="G9" s="17">
        <v>60</v>
      </c>
      <c r="H9" s="423"/>
      <c r="I9" s="424"/>
      <c r="J9" s="423"/>
      <c r="K9" s="424"/>
      <c r="L9" s="20"/>
      <c r="M9" s="29">
        <v>30</v>
      </c>
      <c r="N9" s="17"/>
      <c r="O9" s="17"/>
    </row>
    <row r="10" spans="2:15" ht="24" customHeight="1" thickBot="1">
      <c r="B10" s="69" t="s">
        <v>381</v>
      </c>
      <c r="C10" s="429" t="s">
        <v>70</v>
      </c>
      <c r="D10" s="430"/>
      <c r="E10" s="17"/>
      <c r="F10" s="17"/>
      <c r="G10" s="16">
        <v>65</v>
      </c>
      <c r="H10" s="423"/>
      <c r="I10" s="424"/>
      <c r="J10" s="423"/>
      <c r="K10" s="424"/>
      <c r="L10" s="20"/>
      <c r="M10" s="29"/>
      <c r="N10" s="17"/>
      <c r="O10" s="17"/>
    </row>
    <row r="11" spans="2:15" ht="16.5" thickBot="1">
      <c r="B11" s="69" t="s">
        <v>71</v>
      </c>
      <c r="C11" s="412" t="s">
        <v>72</v>
      </c>
      <c r="D11" s="413"/>
      <c r="E11" s="17">
        <v>100</v>
      </c>
      <c r="F11" s="17"/>
      <c r="G11" s="17">
        <v>50</v>
      </c>
      <c r="H11" s="423"/>
      <c r="I11" s="424"/>
      <c r="J11" s="423"/>
      <c r="K11" s="424"/>
      <c r="L11" s="20">
        <v>20</v>
      </c>
      <c r="M11" s="29">
        <v>70</v>
      </c>
      <c r="N11" s="17">
        <v>50</v>
      </c>
      <c r="O11" s="17"/>
    </row>
    <row r="12" spans="2:15" ht="16.5" thickBot="1">
      <c r="B12" s="69" t="s">
        <v>73</v>
      </c>
      <c r="C12" s="412" t="s">
        <v>74</v>
      </c>
      <c r="D12" s="413"/>
      <c r="E12" s="17">
        <v>30</v>
      </c>
      <c r="F12" s="17"/>
      <c r="G12" s="17">
        <v>30</v>
      </c>
      <c r="H12" s="423"/>
      <c r="I12" s="424"/>
      <c r="J12" s="423"/>
      <c r="K12" s="424"/>
      <c r="L12" s="20"/>
      <c r="M12" s="29">
        <v>30</v>
      </c>
      <c r="N12" s="17">
        <v>20</v>
      </c>
      <c r="O12" s="17"/>
    </row>
    <row r="13" spans="2:15" ht="27.75" customHeight="1" thickBot="1">
      <c r="B13" s="69" t="s">
        <v>75</v>
      </c>
      <c r="C13" s="412" t="s">
        <v>76</v>
      </c>
      <c r="D13" s="413"/>
      <c r="E13" s="17">
        <v>50</v>
      </c>
      <c r="F13" s="17"/>
      <c r="G13" s="17">
        <v>50</v>
      </c>
      <c r="H13" s="423"/>
      <c r="I13" s="424"/>
      <c r="J13" s="423"/>
      <c r="K13" s="424"/>
      <c r="L13" s="20"/>
      <c r="M13" s="29">
        <v>50</v>
      </c>
      <c r="N13" s="17">
        <v>10</v>
      </c>
      <c r="O13" s="17"/>
    </row>
    <row r="14" spans="2:15" ht="28.5" customHeight="1" thickBot="1">
      <c r="B14" s="69" t="s">
        <v>77</v>
      </c>
      <c r="C14" s="412" t="s">
        <v>78</v>
      </c>
      <c r="D14" s="413"/>
      <c r="E14" s="17">
        <v>100</v>
      </c>
      <c r="F14" s="17"/>
      <c r="G14" s="17">
        <v>100</v>
      </c>
      <c r="H14" s="423"/>
      <c r="I14" s="424"/>
      <c r="J14" s="423"/>
      <c r="K14" s="424"/>
      <c r="L14" s="20"/>
      <c r="M14" s="29">
        <v>50</v>
      </c>
      <c r="N14" s="17">
        <v>100</v>
      </c>
      <c r="O14" s="17"/>
    </row>
    <row r="15" spans="2:15" ht="24" customHeight="1" thickBot="1">
      <c r="B15" s="69" t="s">
        <v>79</v>
      </c>
      <c r="C15" s="412" t="s">
        <v>624</v>
      </c>
      <c r="D15" s="413"/>
      <c r="E15" s="18"/>
      <c r="F15" s="17"/>
      <c r="G15" s="17"/>
      <c r="H15" s="423">
        <v>40</v>
      </c>
      <c r="I15" s="424"/>
      <c r="J15" s="423"/>
      <c r="K15" s="424"/>
      <c r="L15" s="20"/>
      <c r="M15" s="29"/>
      <c r="N15" s="17">
        <v>30</v>
      </c>
      <c r="O15" s="17"/>
    </row>
    <row r="16" spans="2:15" ht="25.5" customHeight="1" thickBot="1">
      <c r="B16" s="69" t="s">
        <v>80</v>
      </c>
      <c r="C16" s="412" t="s">
        <v>81</v>
      </c>
      <c r="D16" s="413"/>
      <c r="E16" s="16">
        <v>70</v>
      </c>
      <c r="F16" s="17"/>
      <c r="G16" s="17">
        <v>50</v>
      </c>
      <c r="H16" s="427" t="s">
        <v>178</v>
      </c>
      <c r="I16" s="428"/>
      <c r="J16" s="427" t="s">
        <v>181</v>
      </c>
      <c r="K16" s="428"/>
      <c r="L16" s="20"/>
      <c r="M16" s="29"/>
      <c r="N16" s="17"/>
      <c r="O16" s="17"/>
    </row>
    <row r="17" spans="2:15" ht="30" customHeight="1" thickBot="1">
      <c r="B17" s="69" t="s">
        <v>82</v>
      </c>
      <c r="C17" s="412" t="s">
        <v>83</v>
      </c>
      <c r="D17" s="413"/>
      <c r="E17" s="16">
        <v>50</v>
      </c>
      <c r="F17" s="17"/>
      <c r="G17" s="17"/>
      <c r="H17" s="423"/>
      <c r="I17" s="424"/>
      <c r="J17" s="423"/>
      <c r="K17" s="424"/>
      <c r="L17" s="20"/>
      <c r="M17" s="29"/>
      <c r="N17" s="17"/>
      <c r="O17" s="17"/>
    </row>
    <row r="18" spans="2:15" ht="24" customHeight="1" thickBot="1">
      <c r="B18" s="69" t="s">
        <v>84</v>
      </c>
      <c r="C18" s="412" t="s">
        <v>85</v>
      </c>
      <c r="D18" s="413"/>
      <c r="E18" s="18"/>
      <c r="F18" s="17"/>
      <c r="G18" s="17">
        <v>50</v>
      </c>
      <c r="H18" s="423"/>
      <c r="I18" s="424"/>
      <c r="J18" s="423"/>
      <c r="K18" s="424"/>
      <c r="L18" s="20">
        <v>50</v>
      </c>
      <c r="M18" s="29"/>
      <c r="N18" s="17">
        <v>50</v>
      </c>
      <c r="O18" s="17"/>
    </row>
    <row r="19" spans="2:15" ht="24" customHeight="1" thickBot="1">
      <c r="B19" s="69" t="s">
        <v>86</v>
      </c>
      <c r="C19" s="412" t="s">
        <v>87</v>
      </c>
      <c r="D19" s="413"/>
      <c r="E19" s="18"/>
      <c r="F19" s="17"/>
      <c r="G19" s="18" t="s">
        <v>88</v>
      </c>
      <c r="H19" s="423">
        <v>50</v>
      </c>
      <c r="I19" s="424"/>
      <c r="J19" s="423"/>
      <c r="K19" s="424"/>
      <c r="L19" s="20">
        <v>50</v>
      </c>
      <c r="M19" s="29"/>
      <c r="N19" s="17">
        <v>50</v>
      </c>
      <c r="O19" s="17"/>
    </row>
    <row r="20" spans="2:15" ht="16.5" thickBot="1">
      <c r="B20" s="69" t="s">
        <v>89</v>
      </c>
      <c r="C20" s="412" t="s">
        <v>90</v>
      </c>
      <c r="D20" s="413"/>
      <c r="E20" s="18"/>
      <c r="F20" s="17"/>
      <c r="G20" s="17"/>
      <c r="H20" s="423"/>
      <c r="I20" s="424"/>
      <c r="J20" s="423"/>
      <c r="K20" s="424"/>
      <c r="L20" s="20"/>
      <c r="M20" s="29">
        <v>30</v>
      </c>
      <c r="N20" s="17"/>
      <c r="O20" s="17"/>
    </row>
    <row r="21" spans="2:15" ht="26.25" customHeight="1" thickBot="1">
      <c r="B21" s="69" t="s">
        <v>91</v>
      </c>
      <c r="C21" s="412" t="s">
        <v>92</v>
      </c>
      <c r="D21" s="413"/>
      <c r="E21" s="16">
        <v>50</v>
      </c>
      <c r="F21" s="17">
        <v>20</v>
      </c>
      <c r="G21" s="16">
        <v>50</v>
      </c>
      <c r="H21" s="423">
        <v>20</v>
      </c>
      <c r="I21" s="424"/>
      <c r="J21" s="423"/>
      <c r="K21" s="424"/>
      <c r="L21" s="20"/>
      <c r="M21" s="29"/>
      <c r="N21" s="17">
        <v>10</v>
      </c>
      <c r="O21" s="17">
        <v>10</v>
      </c>
    </row>
    <row r="22" spans="2:15" ht="16.5" thickBot="1">
      <c r="B22" s="69" t="s">
        <v>93</v>
      </c>
      <c r="C22" s="412" t="s">
        <v>94</v>
      </c>
      <c r="D22" s="413"/>
      <c r="E22" s="18"/>
      <c r="F22" s="17"/>
      <c r="G22" s="17">
        <v>30</v>
      </c>
      <c r="H22" s="423">
        <v>40</v>
      </c>
      <c r="I22" s="424"/>
      <c r="J22" s="423"/>
      <c r="K22" s="424"/>
      <c r="L22" s="20"/>
      <c r="M22" s="29"/>
      <c r="N22" s="17">
        <v>20</v>
      </c>
      <c r="O22" s="17">
        <v>20</v>
      </c>
    </row>
    <row r="23" spans="2:15" ht="24" customHeight="1" thickBot="1">
      <c r="B23" s="69" t="s">
        <v>95</v>
      </c>
      <c r="C23" s="412" t="s">
        <v>96</v>
      </c>
      <c r="D23" s="413"/>
      <c r="E23" s="18"/>
      <c r="F23" s="17"/>
      <c r="G23" s="17">
        <v>20</v>
      </c>
      <c r="H23" s="425">
        <v>40</v>
      </c>
      <c r="I23" s="426"/>
      <c r="J23" s="423"/>
      <c r="K23" s="424"/>
      <c r="L23" s="20"/>
      <c r="M23" s="29"/>
      <c r="N23" s="17"/>
      <c r="O23" s="17">
        <v>20</v>
      </c>
    </row>
    <row r="24" spans="2:15" ht="27" customHeight="1" thickBot="1">
      <c r="B24" s="69" t="s">
        <v>97</v>
      </c>
      <c r="C24" s="412" t="s">
        <v>98</v>
      </c>
      <c r="D24" s="413"/>
      <c r="E24" s="17">
        <v>10</v>
      </c>
      <c r="F24" s="17"/>
      <c r="G24" s="17"/>
      <c r="H24" s="423">
        <v>20</v>
      </c>
      <c r="I24" s="424"/>
      <c r="J24" s="423">
        <v>20</v>
      </c>
      <c r="K24" s="424"/>
      <c r="L24" s="20"/>
      <c r="M24" s="29">
        <v>30</v>
      </c>
      <c r="N24" s="17"/>
      <c r="O24" s="17">
        <v>50</v>
      </c>
    </row>
    <row r="25" spans="2:15" ht="29.25" customHeight="1" thickBot="1">
      <c r="B25" s="69" t="s">
        <v>99</v>
      </c>
      <c r="C25" s="412" t="s">
        <v>100</v>
      </c>
      <c r="D25" s="413"/>
      <c r="E25" s="17">
        <v>75</v>
      </c>
      <c r="F25" s="17">
        <v>100</v>
      </c>
      <c r="G25" s="17">
        <v>100</v>
      </c>
      <c r="H25" s="423"/>
      <c r="I25" s="424"/>
      <c r="J25" s="423"/>
      <c r="K25" s="424"/>
      <c r="L25" s="20"/>
      <c r="M25" s="29">
        <v>50</v>
      </c>
      <c r="N25" s="17"/>
      <c r="O25" s="17"/>
    </row>
    <row r="26" spans="2:15" ht="24" customHeight="1" thickBot="1">
      <c r="B26" s="95" t="s">
        <v>101</v>
      </c>
      <c r="C26" s="416" t="s">
        <v>102</v>
      </c>
      <c r="D26" s="416"/>
      <c r="E26" s="44"/>
      <c r="F26" s="43"/>
      <c r="G26" s="43"/>
      <c r="H26" s="422">
        <v>50</v>
      </c>
      <c r="I26" s="422"/>
      <c r="J26" s="422"/>
      <c r="K26" s="422"/>
      <c r="L26" s="43"/>
      <c r="M26" s="43"/>
      <c r="N26" s="43"/>
      <c r="O26" s="43"/>
    </row>
    <row r="27" spans="2:15" ht="25.5" customHeight="1" thickBot="1">
      <c r="B27" s="95" t="s">
        <v>103</v>
      </c>
      <c r="C27" s="416" t="s">
        <v>104</v>
      </c>
      <c r="D27" s="416"/>
      <c r="E27" s="44"/>
      <c r="F27" s="43"/>
      <c r="G27" s="43"/>
      <c r="H27" s="422">
        <v>30</v>
      </c>
      <c r="I27" s="422"/>
      <c r="J27" s="422"/>
      <c r="K27" s="422"/>
      <c r="L27" s="43"/>
      <c r="M27" s="43"/>
      <c r="N27" s="43"/>
      <c r="O27" s="43"/>
    </row>
    <row r="28" spans="2:15" ht="25.5" customHeight="1" thickBot="1">
      <c r="B28" s="95"/>
      <c r="C28" s="416" t="s">
        <v>484</v>
      </c>
      <c r="D28" s="416"/>
      <c r="E28" s="44"/>
      <c r="F28" s="43"/>
      <c r="G28" s="43"/>
      <c r="H28" s="43">
        <v>40</v>
      </c>
      <c r="I28" s="43"/>
      <c r="J28" s="43"/>
      <c r="K28" s="43"/>
      <c r="L28" s="43"/>
      <c r="M28" s="43"/>
      <c r="N28" s="43"/>
      <c r="O28" s="43"/>
    </row>
    <row r="29" spans="2:15" ht="25.5" customHeight="1" thickBot="1">
      <c r="B29" s="95"/>
      <c r="C29" s="416" t="s">
        <v>485</v>
      </c>
      <c r="D29" s="416"/>
      <c r="E29" s="43">
        <v>10</v>
      </c>
      <c r="F29" s="43"/>
      <c r="G29" s="43">
        <v>10</v>
      </c>
      <c r="H29" s="43">
        <v>10</v>
      </c>
      <c r="I29" s="43"/>
      <c r="J29" s="43"/>
      <c r="K29" s="43"/>
      <c r="L29" s="43"/>
      <c r="M29" s="43"/>
      <c r="N29" s="43"/>
      <c r="O29" s="43"/>
    </row>
    <row r="30" spans="2:15" ht="58.5" customHeight="1" thickBot="1">
      <c r="B30" s="95"/>
      <c r="C30" s="416" t="s">
        <v>486</v>
      </c>
      <c r="D30" s="416"/>
      <c r="E30" s="43"/>
      <c r="F30" s="43"/>
      <c r="G30" s="43"/>
      <c r="H30" s="43">
        <v>60</v>
      </c>
      <c r="I30" s="43"/>
      <c r="J30" s="43">
        <v>50</v>
      </c>
      <c r="K30" s="43"/>
      <c r="L30" s="43"/>
      <c r="M30" s="43"/>
      <c r="N30" s="43"/>
      <c r="O30" s="43"/>
    </row>
    <row r="31" spans="2:15" ht="39.75" customHeight="1" thickBot="1">
      <c r="B31" s="95"/>
      <c r="C31" s="416" t="s">
        <v>557</v>
      </c>
      <c r="D31" s="416"/>
      <c r="E31" s="43">
        <v>25</v>
      </c>
      <c r="F31" s="43">
        <v>25</v>
      </c>
      <c r="G31" s="43">
        <v>25</v>
      </c>
      <c r="H31" s="43">
        <v>25</v>
      </c>
      <c r="I31" s="43"/>
      <c r="J31" s="43">
        <v>25</v>
      </c>
      <c r="K31" s="43"/>
      <c r="L31" s="43">
        <v>25</v>
      </c>
      <c r="M31" s="43">
        <v>25</v>
      </c>
      <c r="N31" s="43"/>
      <c r="O31" s="43"/>
    </row>
    <row r="32" spans="2:15" ht="42" customHeight="1" thickBot="1">
      <c r="B32" s="95"/>
      <c r="C32" s="416" t="s">
        <v>548</v>
      </c>
      <c r="D32" s="416"/>
      <c r="E32" s="43">
        <v>20</v>
      </c>
      <c r="F32" s="43">
        <v>20</v>
      </c>
      <c r="G32" s="43">
        <v>20</v>
      </c>
      <c r="H32" s="43">
        <v>25</v>
      </c>
      <c r="I32" s="43"/>
      <c r="J32" s="43">
        <v>20</v>
      </c>
      <c r="K32" s="43"/>
      <c r="L32" s="43">
        <v>20</v>
      </c>
      <c r="M32" s="43">
        <v>20</v>
      </c>
      <c r="N32" s="43"/>
      <c r="O32" s="43"/>
    </row>
    <row r="33" spans="2:15" ht="33" customHeight="1" thickBot="1">
      <c r="B33" s="95"/>
      <c r="C33" s="412" t="s">
        <v>555</v>
      </c>
      <c r="D33" s="413"/>
      <c r="E33" s="43">
        <v>50</v>
      </c>
      <c r="F33" s="43"/>
      <c r="G33" s="43">
        <v>50</v>
      </c>
      <c r="H33" s="215" t="s">
        <v>178</v>
      </c>
      <c r="I33" s="216"/>
      <c r="J33" s="215" t="s">
        <v>181</v>
      </c>
      <c r="K33" s="43"/>
      <c r="L33" s="43"/>
      <c r="M33" s="43"/>
      <c r="N33" s="43"/>
      <c r="O33" s="43"/>
    </row>
    <row r="34" spans="2:15" ht="24" customHeight="1" thickBot="1">
      <c r="B34" s="95"/>
      <c r="C34" s="412" t="s">
        <v>550</v>
      </c>
      <c r="D34" s="413"/>
      <c r="E34" s="43">
        <v>10</v>
      </c>
      <c r="F34" s="43"/>
      <c r="G34" s="43">
        <v>15</v>
      </c>
      <c r="H34" s="43">
        <v>40</v>
      </c>
      <c r="I34" s="43"/>
      <c r="J34" s="43"/>
      <c r="K34" s="43"/>
      <c r="L34" s="43"/>
      <c r="M34" s="43"/>
      <c r="N34" s="43"/>
      <c r="O34" s="43"/>
    </row>
    <row r="35" spans="2:15" ht="25.5" customHeight="1" thickBot="1">
      <c r="B35" s="95"/>
      <c r="C35" s="412" t="s">
        <v>567</v>
      </c>
      <c r="D35" s="413" t="s">
        <v>561</v>
      </c>
      <c r="E35" s="43"/>
      <c r="F35" s="43">
        <v>23</v>
      </c>
      <c r="G35" s="43"/>
      <c r="H35" s="43">
        <v>23</v>
      </c>
      <c r="I35" s="43"/>
      <c r="J35" s="43"/>
      <c r="K35" s="43"/>
      <c r="L35" s="43"/>
      <c r="M35" s="43">
        <v>23</v>
      </c>
      <c r="N35" s="43"/>
      <c r="O35" s="43"/>
    </row>
    <row r="36" spans="2:15" ht="25.5" customHeight="1" thickBot="1">
      <c r="B36" s="95"/>
      <c r="C36" s="412" t="s">
        <v>568</v>
      </c>
      <c r="D36" s="413" t="s">
        <v>562</v>
      </c>
      <c r="E36" s="43"/>
      <c r="F36" s="43">
        <v>15</v>
      </c>
      <c r="G36" s="43"/>
      <c r="H36" s="43">
        <v>15</v>
      </c>
      <c r="I36" s="43"/>
      <c r="J36" s="43"/>
      <c r="K36" s="43"/>
      <c r="L36" s="43"/>
      <c r="M36" s="43">
        <v>15</v>
      </c>
      <c r="N36" s="43"/>
      <c r="O36" s="43"/>
    </row>
    <row r="37" spans="2:15" ht="25.5" customHeight="1" thickBot="1">
      <c r="B37" s="95"/>
      <c r="C37" s="412" t="s">
        <v>569</v>
      </c>
      <c r="D37" s="413" t="s">
        <v>563</v>
      </c>
      <c r="E37" s="43"/>
      <c r="F37" s="43">
        <v>15</v>
      </c>
      <c r="G37" s="43"/>
      <c r="H37" s="43">
        <v>15</v>
      </c>
      <c r="I37" s="43"/>
      <c r="J37" s="43"/>
      <c r="K37" s="43"/>
      <c r="L37" s="43"/>
      <c r="M37" s="43">
        <v>15</v>
      </c>
      <c r="N37" s="43"/>
      <c r="O37" s="43"/>
    </row>
    <row r="38" spans="2:15" ht="46.5" customHeight="1" thickBot="1">
      <c r="B38" s="95"/>
      <c r="C38" s="416" t="s">
        <v>546</v>
      </c>
      <c r="D38" s="416"/>
      <c r="E38" s="43">
        <v>55</v>
      </c>
      <c r="F38" s="43"/>
      <c r="G38" s="43"/>
      <c r="H38" s="43">
        <v>20</v>
      </c>
      <c r="I38" s="43"/>
      <c r="J38" s="43"/>
      <c r="K38" s="43"/>
      <c r="L38" s="43"/>
      <c r="M38" s="43"/>
      <c r="N38" s="43"/>
      <c r="O38" s="43"/>
    </row>
    <row r="39" spans="2:15" ht="15.75" thickBot="1">
      <c r="B39" s="415" t="s">
        <v>105</v>
      </c>
      <c r="C39" s="415"/>
      <c r="D39" s="93" t="s">
        <v>107</v>
      </c>
      <c r="E39" s="45">
        <v>122</v>
      </c>
      <c r="F39" s="45">
        <v>262.9</v>
      </c>
      <c r="G39" s="45">
        <v>126.9</v>
      </c>
      <c r="H39" s="414">
        <v>62.7</v>
      </c>
      <c r="I39" s="414"/>
      <c r="J39" s="414">
        <v>95</v>
      </c>
      <c r="K39" s="414"/>
      <c r="L39" s="94">
        <v>83.8</v>
      </c>
      <c r="M39" s="45">
        <v>165</v>
      </c>
      <c r="N39" s="45">
        <v>99.1</v>
      </c>
      <c r="O39" s="45">
        <v>122.9</v>
      </c>
    </row>
    <row r="40" spans="2:15" ht="15.75" thickBot="1">
      <c r="B40" s="420" t="s">
        <v>106</v>
      </c>
      <c r="C40" s="421"/>
      <c r="D40" s="22" t="s">
        <v>108</v>
      </c>
      <c r="E40" s="23">
        <v>258.8</v>
      </c>
      <c r="F40" s="23">
        <v>465.5</v>
      </c>
      <c r="G40" s="23">
        <v>213.6</v>
      </c>
      <c r="H40" s="418">
        <v>146.9</v>
      </c>
      <c r="I40" s="419"/>
      <c r="J40" s="418">
        <v>238.8</v>
      </c>
      <c r="K40" s="419"/>
      <c r="L40" s="87">
        <v>188.3</v>
      </c>
      <c r="M40" s="46">
        <v>289.4</v>
      </c>
      <c r="N40" s="23">
        <v>206.8</v>
      </c>
      <c r="O40" s="23">
        <v>209.5</v>
      </c>
    </row>
    <row r="42" ht="12.75">
      <c r="E42" t="s">
        <v>601</v>
      </c>
    </row>
    <row r="43" spans="2:15" ht="12.75">
      <c r="B43" s="24" t="s">
        <v>88</v>
      </c>
      <c r="C43" s="417" t="s">
        <v>109</v>
      </c>
      <c r="D43" s="417"/>
      <c r="E43" s="417"/>
      <c r="F43" s="417"/>
      <c r="G43" s="417"/>
      <c r="H43" s="417"/>
      <c r="I43" s="417"/>
      <c r="J43" s="417"/>
      <c r="K43" s="417"/>
      <c r="L43" s="417"/>
      <c r="M43" s="417"/>
      <c r="N43" s="417"/>
      <c r="O43" s="417"/>
    </row>
    <row r="44" spans="3:15" ht="12.75">
      <c r="C44" s="417"/>
      <c r="D44" s="417"/>
      <c r="E44" s="417"/>
      <c r="F44" s="417"/>
      <c r="G44" s="417"/>
      <c r="H44" s="417"/>
      <c r="I44" s="417"/>
      <c r="J44" s="417"/>
      <c r="K44" s="417"/>
      <c r="L44" s="417"/>
      <c r="M44" s="417"/>
      <c r="N44" s="417"/>
      <c r="O44" s="417"/>
    </row>
    <row r="45" spans="3:15" ht="12.75">
      <c r="C45" s="417"/>
      <c r="D45" s="417"/>
      <c r="E45" s="417"/>
      <c r="F45" s="417"/>
      <c r="G45" s="417"/>
      <c r="H45" s="417"/>
      <c r="I45" s="417"/>
      <c r="J45" s="417"/>
      <c r="K45" s="417"/>
      <c r="L45" s="417"/>
      <c r="M45" s="417"/>
      <c r="N45" s="417"/>
      <c r="O45" s="417"/>
    </row>
  </sheetData>
  <sheetProtection/>
  <mergeCells count="90">
    <mergeCell ref="C33:D33"/>
    <mergeCell ref="B3:D3"/>
    <mergeCell ref="I3:J3"/>
    <mergeCell ref="C9:D9"/>
    <mergeCell ref="H9:I9"/>
    <mergeCell ref="J9:K9"/>
    <mergeCell ref="C8:D8"/>
    <mergeCell ref="H8:I8"/>
    <mergeCell ref="J8:K8"/>
    <mergeCell ref="K3:L3"/>
    <mergeCell ref="C7:D7"/>
    <mergeCell ref="H7:I7"/>
    <mergeCell ref="J7:K7"/>
    <mergeCell ref="B4:D4"/>
    <mergeCell ref="E4:O5"/>
    <mergeCell ref="C5:D5"/>
    <mergeCell ref="C6:D6"/>
    <mergeCell ref="H6:I6"/>
    <mergeCell ref="J6:K6"/>
    <mergeCell ref="C11:D11"/>
    <mergeCell ref="H11:I11"/>
    <mergeCell ref="J11:K11"/>
    <mergeCell ref="C10:D10"/>
    <mergeCell ref="H10:I10"/>
    <mergeCell ref="J10:K10"/>
    <mergeCell ref="C13:D13"/>
    <mergeCell ref="H13:I13"/>
    <mergeCell ref="J13:K13"/>
    <mergeCell ref="C12:D12"/>
    <mergeCell ref="H12:I12"/>
    <mergeCell ref="J12:K12"/>
    <mergeCell ref="C15:D15"/>
    <mergeCell ref="H15:I15"/>
    <mergeCell ref="J15:K15"/>
    <mergeCell ref="C14:D14"/>
    <mergeCell ref="H14:I14"/>
    <mergeCell ref="J14:K14"/>
    <mergeCell ref="C17:D17"/>
    <mergeCell ref="H17:I17"/>
    <mergeCell ref="J17:K17"/>
    <mergeCell ref="C16:D16"/>
    <mergeCell ref="H16:I16"/>
    <mergeCell ref="J16:K16"/>
    <mergeCell ref="C19:D19"/>
    <mergeCell ref="H19:I19"/>
    <mergeCell ref="J19:K19"/>
    <mergeCell ref="C18:D18"/>
    <mergeCell ref="H18:I18"/>
    <mergeCell ref="J18:K18"/>
    <mergeCell ref="C21:D21"/>
    <mergeCell ref="H21:I21"/>
    <mergeCell ref="J21:K21"/>
    <mergeCell ref="C20:D20"/>
    <mergeCell ref="H20:I20"/>
    <mergeCell ref="J20:K20"/>
    <mergeCell ref="C23:D23"/>
    <mergeCell ref="H23:I23"/>
    <mergeCell ref="J23:K23"/>
    <mergeCell ref="C22:D22"/>
    <mergeCell ref="H22:I22"/>
    <mergeCell ref="J22:K22"/>
    <mergeCell ref="C25:D25"/>
    <mergeCell ref="H25:I25"/>
    <mergeCell ref="J25:K25"/>
    <mergeCell ref="C24:D24"/>
    <mergeCell ref="H24:I24"/>
    <mergeCell ref="J24:K24"/>
    <mergeCell ref="H27:I27"/>
    <mergeCell ref="J27:K27"/>
    <mergeCell ref="C26:D26"/>
    <mergeCell ref="H26:I26"/>
    <mergeCell ref="J26:K26"/>
    <mergeCell ref="C27:D27"/>
    <mergeCell ref="C28:D28"/>
    <mergeCell ref="C29:D29"/>
    <mergeCell ref="C30:D30"/>
    <mergeCell ref="C32:D32"/>
    <mergeCell ref="C31:D31"/>
    <mergeCell ref="C43:O45"/>
    <mergeCell ref="H40:I40"/>
    <mergeCell ref="J40:K40"/>
    <mergeCell ref="B40:C40"/>
    <mergeCell ref="C34:D34"/>
    <mergeCell ref="C35:D35"/>
    <mergeCell ref="C36:D36"/>
    <mergeCell ref="C37:D37"/>
    <mergeCell ref="J39:K39"/>
    <mergeCell ref="H39:I39"/>
    <mergeCell ref="B39:C39"/>
    <mergeCell ref="C38:D38"/>
  </mergeCells>
  <printOptions/>
  <pageMargins left="0.75" right="0.75" top="1" bottom="1" header="0.5" footer="0.5"/>
  <pageSetup fitToHeight="1" fitToWidth="1" horizontalDpi="600" verticalDpi="600" orientation="portrait" paperSize="9" scale="77" r:id="rId1"/>
</worksheet>
</file>

<file path=xl/worksheets/sheet6.xml><?xml version="1.0" encoding="utf-8"?>
<worksheet xmlns="http://schemas.openxmlformats.org/spreadsheetml/2006/main" xmlns:r="http://schemas.openxmlformats.org/officeDocument/2006/relationships">
  <sheetPr codeName="Sheet16">
    <pageSetUpPr fitToPage="1"/>
  </sheetPr>
  <dimension ref="B1:J51"/>
  <sheetViews>
    <sheetView zoomScalePageLayoutView="0" workbookViewId="0" topLeftCell="A1">
      <selection activeCell="M38" sqref="M38"/>
    </sheetView>
  </sheetViews>
  <sheetFormatPr defaultColWidth="9.140625" defaultRowHeight="12.75"/>
  <cols>
    <col min="4" max="4" width="23.57421875" style="0" customWidth="1"/>
    <col min="10" max="10" width="10.00390625" style="0" customWidth="1"/>
  </cols>
  <sheetData>
    <row r="1" ht="18.75">
      <c r="B1" s="37" t="s">
        <v>175</v>
      </c>
    </row>
    <row r="2" ht="9.75" customHeight="1" thickBot="1">
      <c r="B2" s="37"/>
    </row>
    <row r="3" spans="2:10" ht="24.75" customHeight="1">
      <c r="B3" s="462" t="s">
        <v>49</v>
      </c>
      <c r="C3" s="463"/>
      <c r="D3" s="464"/>
      <c r="E3" s="448" t="s">
        <v>110</v>
      </c>
      <c r="F3" s="448" t="s">
        <v>52</v>
      </c>
      <c r="G3" s="448" t="s">
        <v>53</v>
      </c>
      <c r="H3" s="448" t="s">
        <v>54</v>
      </c>
      <c r="I3" s="448" t="s">
        <v>56</v>
      </c>
      <c r="J3" s="448" t="s">
        <v>58</v>
      </c>
    </row>
    <row r="4" spans="2:10" ht="13.5" thickBot="1">
      <c r="B4" s="465"/>
      <c r="C4" s="466"/>
      <c r="D4" s="467"/>
      <c r="E4" s="449"/>
      <c r="F4" s="449"/>
      <c r="G4" s="449"/>
      <c r="H4" s="449"/>
      <c r="I4" s="449"/>
      <c r="J4" s="449"/>
    </row>
    <row r="5" spans="2:10" ht="18.75" thickBot="1">
      <c r="B5" s="431" t="s">
        <v>29</v>
      </c>
      <c r="C5" s="432"/>
      <c r="D5" s="433"/>
      <c r="E5" s="434" t="s">
        <v>59</v>
      </c>
      <c r="F5" s="435"/>
      <c r="G5" s="435"/>
      <c r="H5" s="435"/>
      <c r="I5" s="435"/>
      <c r="J5" s="436"/>
    </row>
    <row r="6" spans="2:10" ht="13.5" thickBot="1">
      <c r="B6" s="30" t="s">
        <v>60</v>
      </c>
      <c r="C6" s="440" t="s">
        <v>61</v>
      </c>
      <c r="D6" s="441"/>
      <c r="E6" s="437"/>
      <c r="F6" s="438"/>
      <c r="G6" s="438"/>
      <c r="H6" s="438"/>
      <c r="I6" s="438"/>
      <c r="J6" s="439"/>
    </row>
    <row r="7" spans="2:10" ht="16.5" thickBot="1">
      <c r="B7" s="70" t="s">
        <v>111</v>
      </c>
      <c r="C7" s="412" t="s">
        <v>112</v>
      </c>
      <c r="D7" s="413"/>
      <c r="E7" s="17">
        <v>90</v>
      </c>
      <c r="F7" s="17"/>
      <c r="G7" s="17"/>
      <c r="H7" s="17"/>
      <c r="I7" s="20">
        <v>50</v>
      </c>
      <c r="J7" s="43"/>
    </row>
    <row r="8" spans="2:10" ht="16.5" thickBot="1">
      <c r="B8" s="70" t="s">
        <v>113</v>
      </c>
      <c r="C8" s="412" t="s">
        <v>114</v>
      </c>
      <c r="D8" s="413"/>
      <c r="E8" s="17"/>
      <c r="F8" s="17"/>
      <c r="G8" s="17"/>
      <c r="H8" s="17"/>
      <c r="I8" s="20">
        <v>50</v>
      </c>
      <c r="J8" s="29"/>
    </row>
    <row r="9" spans="2:10" ht="16.5" thickBot="1">
      <c r="B9" s="70" t="s">
        <v>115</v>
      </c>
      <c r="C9" s="412" t="s">
        <v>116</v>
      </c>
      <c r="D9" s="413"/>
      <c r="E9" s="17"/>
      <c r="F9" s="17"/>
      <c r="G9" s="17"/>
      <c r="H9" s="17"/>
      <c r="I9" s="20">
        <v>40</v>
      </c>
      <c r="J9" s="29"/>
    </row>
    <row r="10" spans="2:10" ht="16.5" thickBot="1">
      <c r="B10" s="70" t="s">
        <v>117</v>
      </c>
      <c r="C10" s="412" t="s">
        <v>118</v>
      </c>
      <c r="D10" s="413"/>
      <c r="E10" s="17"/>
      <c r="F10" s="17"/>
      <c r="G10" s="17"/>
      <c r="H10" s="17"/>
      <c r="I10" s="20">
        <v>90</v>
      </c>
      <c r="J10" s="29"/>
    </row>
    <row r="11" spans="2:10" ht="16.5" thickBot="1">
      <c r="B11" s="70" t="s">
        <v>119</v>
      </c>
      <c r="C11" s="412" t="s">
        <v>120</v>
      </c>
      <c r="D11" s="413"/>
      <c r="E11" s="17"/>
      <c r="F11" s="17"/>
      <c r="G11" s="17"/>
      <c r="H11" s="17"/>
      <c r="I11" s="20">
        <v>70</v>
      </c>
      <c r="J11" s="29"/>
    </row>
    <row r="12" spans="2:10" ht="16.5" thickBot="1">
      <c r="B12" s="70" t="s">
        <v>121</v>
      </c>
      <c r="C12" s="412" t="s">
        <v>122</v>
      </c>
      <c r="D12" s="413"/>
      <c r="E12" s="17"/>
      <c r="F12" s="17"/>
      <c r="G12" s="17"/>
      <c r="H12" s="17"/>
      <c r="I12" s="20">
        <v>60</v>
      </c>
      <c r="J12" s="29"/>
    </row>
    <row r="13" spans="2:10" ht="16.5" thickBot="1">
      <c r="B13" s="70" t="s">
        <v>123</v>
      </c>
      <c r="C13" s="412" t="s">
        <v>124</v>
      </c>
      <c r="D13" s="413"/>
      <c r="E13" s="17"/>
      <c r="F13" s="17"/>
      <c r="G13" s="17"/>
      <c r="H13" s="17"/>
      <c r="I13" s="20">
        <v>30</v>
      </c>
      <c r="J13" s="29"/>
    </row>
    <row r="14" spans="2:10" ht="16.5" thickBot="1">
      <c r="B14" s="70" t="s">
        <v>125</v>
      </c>
      <c r="C14" s="412" t="s">
        <v>126</v>
      </c>
      <c r="D14" s="413"/>
      <c r="E14" s="17"/>
      <c r="F14" s="17"/>
      <c r="G14" s="17">
        <v>20</v>
      </c>
      <c r="H14" s="17"/>
      <c r="I14" s="20">
        <v>30</v>
      </c>
      <c r="J14" s="29">
        <v>50</v>
      </c>
    </row>
    <row r="15" spans="2:10" ht="16.5" thickBot="1">
      <c r="B15" s="70" t="s">
        <v>127</v>
      </c>
      <c r="C15" s="412" t="s">
        <v>128</v>
      </c>
      <c r="D15" s="413"/>
      <c r="E15" s="17"/>
      <c r="F15" s="17">
        <v>30</v>
      </c>
      <c r="G15" s="17">
        <v>40</v>
      </c>
      <c r="H15" s="17"/>
      <c r="I15" s="20"/>
      <c r="J15" s="29"/>
    </row>
    <row r="16" spans="2:10" ht="24" customHeight="1" thickBot="1">
      <c r="B16" s="70" t="s">
        <v>129</v>
      </c>
      <c r="C16" s="412" t="s">
        <v>130</v>
      </c>
      <c r="D16" s="413"/>
      <c r="E16" s="17"/>
      <c r="F16" s="17">
        <v>20</v>
      </c>
      <c r="G16" s="16">
        <v>30</v>
      </c>
      <c r="H16" s="17"/>
      <c r="I16" s="20"/>
      <c r="J16" s="29"/>
    </row>
    <row r="17" spans="2:10" ht="18" customHeight="1">
      <c r="B17" s="454" t="s">
        <v>131</v>
      </c>
      <c r="C17" s="456" t="s">
        <v>132</v>
      </c>
      <c r="D17" s="457"/>
      <c r="E17" s="448" t="s">
        <v>134</v>
      </c>
      <c r="F17" s="452"/>
      <c r="G17" s="452"/>
      <c r="H17" s="452"/>
      <c r="I17" s="38"/>
      <c r="J17" s="452"/>
    </row>
    <row r="18" spans="2:10" ht="13.5" thickBot="1">
      <c r="B18" s="455"/>
      <c r="C18" s="458" t="s">
        <v>133</v>
      </c>
      <c r="D18" s="459"/>
      <c r="E18" s="449"/>
      <c r="F18" s="453"/>
      <c r="G18" s="453"/>
      <c r="H18" s="453"/>
      <c r="I18" s="42"/>
      <c r="J18" s="453"/>
    </row>
    <row r="19" spans="2:10" ht="12.75">
      <c r="B19" s="454" t="s">
        <v>135</v>
      </c>
      <c r="C19" s="456" t="s">
        <v>132</v>
      </c>
      <c r="D19" s="457"/>
      <c r="E19" s="452"/>
      <c r="F19" s="452"/>
      <c r="G19" s="452"/>
      <c r="H19" s="452"/>
      <c r="I19" s="38"/>
      <c r="J19" s="452"/>
    </row>
    <row r="20" spans="2:10" ht="18" customHeight="1" thickBot="1">
      <c r="B20" s="455"/>
      <c r="C20" s="458" t="s">
        <v>136</v>
      </c>
      <c r="D20" s="459"/>
      <c r="E20" s="453"/>
      <c r="F20" s="453"/>
      <c r="G20" s="453"/>
      <c r="H20" s="453"/>
      <c r="I20" s="42"/>
      <c r="J20" s="453"/>
    </row>
    <row r="21" spans="2:10" ht="16.5" customHeight="1" thickBot="1">
      <c r="B21" s="70" t="s">
        <v>137</v>
      </c>
      <c r="C21" s="412" t="s">
        <v>625</v>
      </c>
      <c r="D21" s="413"/>
      <c r="E21" s="26"/>
      <c r="F21" s="26"/>
      <c r="G21" s="16">
        <v>40</v>
      </c>
      <c r="H21" s="26"/>
      <c r="I21" s="28"/>
      <c r="J21" s="27"/>
    </row>
    <row r="22" spans="2:10" ht="16.5" thickBot="1">
      <c r="B22" s="70" t="s">
        <v>138</v>
      </c>
      <c r="C22" s="412" t="s">
        <v>3</v>
      </c>
      <c r="D22" s="413"/>
      <c r="E22" s="17">
        <v>40</v>
      </c>
      <c r="F22" s="17"/>
      <c r="G22" s="17"/>
      <c r="H22" s="17"/>
      <c r="I22" s="28"/>
      <c r="J22" s="27"/>
    </row>
    <row r="23" spans="2:10" ht="24" customHeight="1" thickBot="1">
      <c r="B23" s="70" t="s">
        <v>139</v>
      </c>
      <c r="C23" s="412" t="s">
        <v>140</v>
      </c>
      <c r="D23" s="413"/>
      <c r="E23" s="17">
        <v>30</v>
      </c>
      <c r="F23" s="17"/>
      <c r="G23" s="17"/>
      <c r="H23" s="17"/>
      <c r="I23" s="28"/>
      <c r="J23" s="27"/>
    </row>
    <row r="24" spans="2:10" ht="24" customHeight="1" thickBot="1">
      <c r="B24" s="70" t="s">
        <v>141</v>
      </c>
      <c r="C24" s="412" t="s">
        <v>142</v>
      </c>
      <c r="D24" s="413"/>
      <c r="E24" s="17"/>
      <c r="F24" s="17"/>
      <c r="G24" s="17"/>
      <c r="H24" s="17"/>
      <c r="I24" s="28"/>
      <c r="J24" s="27"/>
    </row>
    <row r="25" spans="2:10" ht="16.5" thickBot="1">
      <c r="B25" s="70" t="s">
        <v>143</v>
      </c>
      <c r="C25" s="412" t="s">
        <v>144</v>
      </c>
      <c r="D25" s="413"/>
      <c r="E25" s="17"/>
      <c r="F25" s="17"/>
      <c r="G25" s="17"/>
      <c r="H25" s="17"/>
      <c r="I25" s="28"/>
      <c r="J25" s="27"/>
    </row>
    <row r="26" spans="2:10" ht="24" customHeight="1" thickBot="1">
      <c r="B26" s="70" t="s">
        <v>145</v>
      </c>
      <c r="C26" s="412" t="s">
        <v>146</v>
      </c>
      <c r="D26" s="413"/>
      <c r="E26" s="17">
        <v>50</v>
      </c>
      <c r="F26" s="17"/>
      <c r="G26" s="17"/>
      <c r="H26" s="17"/>
      <c r="I26" s="28"/>
      <c r="J26" s="27"/>
    </row>
    <row r="27" spans="2:10" ht="19.5" customHeight="1">
      <c r="B27" s="454" t="s">
        <v>147</v>
      </c>
      <c r="C27" s="456" t="s">
        <v>148</v>
      </c>
      <c r="D27" s="457"/>
      <c r="E27" s="19">
        <v>30</v>
      </c>
      <c r="F27" s="460"/>
      <c r="G27" s="460"/>
      <c r="H27" s="450" t="s">
        <v>181</v>
      </c>
      <c r="I27" s="38"/>
      <c r="J27" s="452"/>
    </row>
    <row r="28" spans="2:10" ht="15" customHeight="1" thickBot="1">
      <c r="B28" s="455"/>
      <c r="C28" s="458"/>
      <c r="D28" s="459"/>
      <c r="E28" s="26" t="s">
        <v>149</v>
      </c>
      <c r="F28" s="461"/>
      <c r="G28" s="461"/>
      <c r="H28" s="451"/>
      <c r="I28" s="42"/>
      <c r="J28" s="453"/>
    </row>
    <row r="29" spans="2:10" ht="15" customHeight="1" thickBot="1">
      <c r="B29" s="70" t="s">
        <v>150</v>
      </c>
      <c r="C29" s="412" t="s">
        <v>151</v>
      </c>
      <c r="D29" s="413"/>
      <c r="E29" s="26"/>
      <c r="F29" s="26"/>
      <c r="G29" s="26"/>
      <c r="H29" s="26"/>
      <c r="I29" s="28"/>
      <c r="J29" s="27"/>
    </row>
    <row r="30" spans="2:10" ht="24" customHeight="1" thickBot="1">
      <c r="B30" s="96" t="s">
        <v>152</v>
      </c>
      <c r="C30" s="416" t="s">
        <v>153</v>
      </c>
      <c r="D30" s="416"/>
      <c r="E30" s="97"/>
      <c r="F30" s="97"/>
      <c r="G30" s="97"/>
      <c r="H30" s="97"/>
      <c r="I30" s="97"/>
      <c r="J30" s="97"/>
    </row>
    <row r="31" spans="2:10" ht="24" customHeight="1" thickBot="1">
      <c r="B31" s="96" t="s">
        <v>154</v>
      </c>
      <c r="C31" s="416" t="s">
        <v>155</v>
      </c>
      <c r="D31" s="416"/>
      <c r="E31" s="97"/>
      <c r="F31" s="97"/>
      <c r="G31" s="97"/>
      <c r="H31" s="97"/>
      <c r="I31" s="97"/>
      <c r="J31" s="97"/>
    </row>
    <row r="32" spans="2:10" ht="24" customHeight="1" thickBot="1">
      <c r="B32" s="96" t="s">
        <v>156</v>
      </c>
      <c r="C32" s="416" t="s">
        <v>157</v>
      </c>
      <c r="D32" s="416"/>
      <c r="E32" s="97"/>
      <c r="F32" s="97"/>
      <c r="G32" s="97"/>
      <c r="H32" s="97"/>
      <c r="I32" s="97"/>
      <c r="J32" s="97"/>
    </row>
    <row r="33" spans="2:10" ht="16.5" customHeight="1" thickBot="1">
      <c r="B33" s="96" t="s">
        <v>158</v>
      </c>
      <c r="C33" s="416" t="s">
        <v>159</v>
      </c>
      <c r="D33" s="416"/>
      <c r="E33" s="97"/>
      <c r="F33" s="97"/>
      <c r="G33" s="97"/>
      <c r="H33" s="97"/>
      <c r="I33" s="97"/>
      <c r="J33" s="97"/>
    </row>
    <row r="34" spans="2:10" ht="16.5" customHeight="1" thickBot="1">
      <c r="B34" s="96"/>
      <c r="C34" s="412" t="s">
        <v>626</v>
      </c>
      <c r="D34" s="413"/>
      <c r="E34" s="97"/>
      <c r="F34" s="97"/>
      <c r="G34" s="97"/>
      <c r="H34" s="97"/>
      <c r="I34" s="97"/>
      <c r="J34" s="97"/>
    </row>
    <row r="35" spans="2:10" ht="16.5" customHeight="1" thickBot="1">
      <c r="B35" s="96"/>
      <c r="C35" s="412" t="s">
        <v>627</v>
      </c>
      <c r="D35" s="413"/>
      <c r="E35" s="97">
        <v>95</v>
      </c>
      <c r="F35" s="97"/>
      <c r="G35" s="97"/>
      <c r="H35" s="97"/>
      <c r="I35" s="97"/>
      <c r="J35" s="97"/>
    </row>
    <row r="36" spans="2:10" s="227" customFormat="1" ht="23.25" customHeight="1" thickBot="1">
      <c r="B36" s="96"/>
      <c r="C36" s="412" t="s">
        <v>567</v>
      </c>
      <c r="D36" s="413" t="s">
        <v>561</v>
      </c>
      <c r="E36" s="97">
        <v>23</v>
      </c>
      <c r="F36" s="97"/>
      <c r="G36" s="97">
        <v>23</v>
      </c>
      <c r="H36" s="97"/>
      <c r="I36" s="97">
        <v>23</v>
      </c>
      <c r="J36" s="97"/>
    </row>
    <row r="37" spans="2:10" s="227" customFormat="1" ht="23.25" customHeight="1" thickBot="1">
      <c r="B37" s="96"/>
      <c r="C37" s="412" t="s">
        <v>568</v>
      </c>
      <c r="D37" s="413" t="s">
        <v>562</v>
      </c>
      <c r="E37" s="97">
        <v>15</v>
      </c>
      <c r="F37" s="97"/>
      <c r="G37" s="97">
        <v>15</v>
      </c>
      <c r="H37" s="97"/>
      <c r="I37" s="97">
        <v>15</v>
      </c>
      <c r="J37" s="97"/>
    </row>
    <row r="38" spans="2:10" s="227" customFormat="1" ht="23.25" customHeight="1" thickBot="1">
      <c r="B38" s="96"/>
      <c r="C38" s="412" t="s">
        <v>569</v>
      </c>
      <c r="D38" s="413" t="s">
        <v>563</v>
      </c>
      <c r="E38" s="97">
        <v>15</v>
      </c>
      <c r="F38" s="97"/>
      <c r="G38" s="97">
        <v>15</v>
      </c>
      <c r="H38" s="97"/>
      <c r="I38" s="97">
        <v>15</v>
      </c>
      <c r="J38" s="97"/>
    </row>
    <row r="39" spans="2:10" s="227" customFormat="1" ht="15.75" customHeight="1" thickBot="1">
      <c r="B39" s="96"/>
      <c r="C39" s="416" t="s">
        <v>629</v>
      </c>
      <c r="D39" s="416"/>
      <c r="E39" s="97">
        <v>50</v>
      </c>
      <c r="F39" s="97"/>
      <c r="G39" s="97"/>
      <c r="H39" s="97"/>
      <c r="I39" s="97"/>
      <c r="J39" s="97"/>
    </row>
    <row r="40" spans="2:10" ht="15" customHeight="1" thickBot="1">
      <c r="B40" s="415" t="s">
        <v>105</v>
      </c>
      <c r="C40" s="415"/>
      <c r="D40" s="93" t="s">
        <v>107</v>
      </c>
      <c r="E40" s="45">
        <v>262.9</v>
      </c>
      <c r="F40" s="45">
        <v>126.9</v>
      </c>
      <c r="G40" s="45">
        <v>62.7</v>
      </c>
      <c r="H40" s="45">
        <v>95</v>
      </c>
      <c r="I40" s="94">
        <v>165</v>
      </c>
      <c r="J40" s="45">
        <v>122.9</v>
      </c>
    </row>
    <row r="41" spans="2:10" ht="15.75" thickBot="1">
      <c r="B41" s="420" t="s">
        <v>106</v>
      </c>
      <c r="C41" s="421"/>
      <c r="D41" s="22" t="s">
        <v>108</v>
      </c>
      <c r="E41" s="23">
        <v>465.5</v>
      </c>
      <c r="F41" s="23">
        <v>213.6</v>
      </c>
      <c r="G41" s="23">
        <v>146.9</v>
      </c>
      <c r="H41" s="23">
        <v>238.8</v>
      </c>
      <c r="I41" s="87">
        <v>289.4</v>
      </c>
      <c r="J41" s="23">
        <v>209.5</v>
      </c>
    </row>
    <row r="42" spans="2:10" ht="15">
      <c r="B42" s="303"/>
      <c r="C42" s="303"/>
      <c r="D42" s="303"/>
      <c r="E42" s="304"/>
      <c r="F42" s="304"/>
      <c r="G42" s="304"/>
      <c r="H42" s="304"/>
      <c r="I42" s="305"/>
      <c r="J42" s="304"/>
    </row>
    <row r="43" spans="2:10" ht="15">
      <c r="B43" s="303"/>
      <c r="C43" s="303"/>
      <c r="D43" s="303"/>
      <c r="E43" s="304"/>
      <c r="F43" s="304"/>
      <c r="G43" s="304"/>
      <c r="H43" s="304"/>
      <c r="I43" s="305"/>
      <c r="J43" s="304"/>
    </row>
    <row r="45" spans="2:10" ht="12.75">
      <c r="B45" s="31" t="s">
        <v>134</v>
      </c>
      <c r="C45" s="417" t="s">
        <v>160</v>
      </c>
      <c r="D45" s="417"/>
      <c r="E45" s="417"/>
      <c r="F45" s="417"/>
      <c r="G45" s="417"/>
      <c r="H45" s="417"/>
      <c r="I45" s="417"/>
      <c r="J45" s="417"/>
    </row>
    <row r="46" spans="2:10" ht="12.75">
      <c r="B46" s="32"/>
      <c r="C46" s="417"/>
      <c r="D46" s="417"/>
      <c r="E46" s="417"/>
      <c r="F46" s="417"/>
      <c r="G46" s="417"/>
      <c r="H46" s="417"/>
      <c r="I46" s="417"/>
      <c r="J46" s="417"/>
    </row>
    <row r="47" spans="3:10" ht="12.75">
      <c r="C47" s="417"/>
      <c r="D47" s="417"/>
      <c r="E47" s="417"/>
      <c r="F47" s="417"/>
      <c r="G47" s="417"/>
      <c r="H47" s="417"/>
      <c r="I47" s="417"/>
      <c r="J47" s="417"/>
    </row>
    <row r="48" spans="3:10" ht="12.75">
      <c r="C48" s="417"/>
      <c r="D48" s="417"/>
      <c r="E48" s="417"/>
      <c r="F48" s="417"/>
      <c r="G48" s="417"/>
      <c r="H48" s="417"/>
      <c r="I48" s="417"/>
      <c r="J48" s="417"/>
    </row>
    <row r="49" spans="3:10" ht="12.75">
      <c r="C49" s="417"/>
      <c r="D49" s="417"/>
      <c r="E49" s="417"/>
      <c r="F49" s="417"/>
      <c r="G49" s="417"/>
      <c r="H49" s="417"/>
      <c r="I49" s="417"/>
      <c r="J49" s="417"/>
    </row>
    <row r="50" spans="3:10" ht="12.75">
      <c r="C50" s="33"/>
      <c r="D50" s="33"/>
      <c r="E50" s="33"/>
      <c r="F50" s="33"/>
      <c r="G50" s="33"/>
      <c r="H50" s="33"/>
      <c r="I50" s="33"/>
      <c r="J50" s="33"/>
    </row>
    <row r="51" ht="13.5">
      <c r="B51" s="34" t="s">
        <v>161</v>
      </c>
    </row>
  </sheetData>
  <sheetProtection/>
  <mergeCells count="62">
    <mergeCell ref="H3:H4"/>
    <mergeCell ref="I3:I4"/>
    <mergeCell ref="B3:D4"/>
    <mergeCell ref="E3:E4"/>
    <mergeCell ref="F3:F4"/>
    <mergeCell ref="G3:G4"/>
    <mergeCell ref="C8:D8"/>
    <mergeCell ref="C9:D9"/>
    <mergeCell ref="B5:D5"/>
    <mergeCell ref="E5:J6"/>
    <mergeCell ref="C6:D6"/>
    <mergeCell ref="C7:D7"/>
    <mergeCell ref="C13:D13"/>
    <mergeCell ref="C10:D10"/>
    <mergeCell ref="C11:D11"/>
    <mergeCell ref="B17:B18"/>
    <mergeCell ref="C17:D17"/>
    <mergeCell ref="C18:D18"/>
    <mergeCell ref="C16:D16"/>
    <mergeCell ref="C14:D14"/>
    <mergeCell ref="C15:D15"/>
    <mergeCell ref="C12:D12"/>
    <mergeCell ref="B19:B20"/>
    <mergeCell ref="C19:D19"/>
    <mergeCell ref="C20:D20"/>
    <mergeCell ref="E19:E20"/>
    <mergeCell ref="F19:F20"/>
    <mergeCell ref="G19:G20"/>
    <mergeCell ref="C21:D21"/>
    <mergeCell ref="C22:D22"/>
    <mergeCell ref="E17:E18"/>
    <mergeCell ref="F17:F18"/>
    <mergeCell ref="J17:J18"/>
    <mergeCell ref="H17:H18"/>
    <mergeCell ref="H19:H20"/>
    <mergeCell ref="J19:J20"/>
    <mergeCell ref="C29:D29"/>
    <mergeCell ref="B27:B28"/>
    <mergeCell ref="C27:D28"/>
    <mergeCell ref="F27:F28"/>
    <mergeCell ref="G27:G28"/>
    <mergeCell ref="G17:G18"/>
    <mergeCell ref="C25:D25"/>
    <mergeCell ref="C26:D26"/>
    <mergeCell ref="C23:D23"/>
    <mergeCell ref="C24:D24"/>
    <mergeCell ref="J3:J4"/>
    <mergeCell ref="C45:J49"/>
    <mergeCell ref="B40:C40"/>
    <mergeCell ref="B41:C41"/>
    <mergeCell ref="C32:D32"/>
    <mergeCell ref="C33:D33"/>
    <mergeCell ref="C30:D30"/>
    <mergeCell ref="C31:D31"/>
    <mergeCell ref="H27:H28"/>
    <mergeCell ref="J27:J28"/>
    <mergeCell ref="C35:D35"/>
    <mergeCell ref="C34:D34"/>
    <mergeCell ref="C39:D39"/>
    <mergeCell ref="C36:D36"/>
    <mergeCell ref="C37:D37"/>
    <mergeCell ref="C38:D38"/>
  </mergeCells>
  <printOptions/>
  <pageMargins left="0.75" right="0.75" top="1" bottom="1" header="0.5" footer="0.5"/>
  <pageSetup fitToHeight="1" fitToWidth="1" horizontalDpi="600" verticalDpi="600" orientation="portrait" paperSize="9" scale="92" r:id="rId1"/>
</worksheet>
</file>

<file path=xl/worksheets/sheet7.xml><?xml version="1.0" encoding="utf-8"?>
<worksheet xmlns="http://schemas.openxmlformats.org/spreadsheetml/2006/main" xmlns:r="http://schemas.openxmlformats.org/officeDocument/2006/relationships">
  <sheetPr codeName="Sheet17">
    <pageSetUpPr fitToPage="1"/>
  </sheetPr>
  <dimension ref="B1:R49"/>
  <sheetViews>
    <sheetView zoomScalePageLayoutView="0" workbookViewId="0" topLeftCell="A13">
      <selection activeCell="C33" sqref="C33:D33"/>
    </sheetView>
  </sheetViews>
  <sheetFormatPr defaultColWidth="9.140625" defaultRowHeight="12.75"/>
  <cols>
    <col min="4" max="4" width="21.28125" style="0" customWidth="1"/>
  </cols>
  <sheetData>
    <row r="1" spans="2:16" ht="19.5" thickBot="1">
      <c r="B1" s="37" t="s">
        <v>175</v>
      </c>
      <c r="P1" s="86"/>
    </row>
    <row r="2" spans="2:12" ht="19.5" customHeight="1" thickBot="1">
      <c r="B2" s="479" t="s">
        <v>49</v>
      </c>
      <c r="C2" s="480"/>
      <c r="D2" s="481"/>
      <c r="E2" s="472" t="s">
        <v>487</v>
      </c>
      <c r="F2" s="472"/>
      <c r="G2" s="472"/>
      <c r="H2" s="472" t="s">
        <v>488</v>
      </c>
      <c r="I2" s="472"/>
      <c r="J2" s="472"/>
      <c r="K2" s="99"/>
      <c r="L2" s="99"/>
    </row>
    <row r="3" spans="2:12" ht="39" thickBot="1">
      <c r="B3" s="482"/>
      <c r="C3" s="483"/>
      <c r="D3" s="484"/>
      <c r="E3" s="82" t="s">
        <v>162</v>
      </c>
      <c r="F3" s="82" t="s">
        <v>163</v>
      </c>
      <c r="G3" s="82" t="s">
        <v>164</v>
      </c>
      <c r="H3" s="82" t="s">
        <v>162</v>
      </c>
      <c r="I3" s="82" t="s">
        <v>163</v>
      </c>
      <c r="J3" s="82" t="s">
        <v>165</v>
      </c>
      <c r="K3" s="98" t="s">
        <v>166</v>
      </c>
      <c r="L3" s="100" t="s">
        <v>479</v>
      </c>
    </row>
    <row r="4" spans="2:12" ht="18.75" customHeight="1" thickBot="1">
      <c r="B4" s="470" t="s">
        <v>29</v>
      </c>
      <c r="C4" s="470"/>
      <c r="D4" s="470"/>
      <c r="E4" s="473" t="s">
        <v>59</v>
      </c>
      <c r="F4" s="474"/>
      <c r="G4" s="474"/>
      <c r="H4" s="474"/>
      <c r="I4" s="474"/>
      <c r="J4" s="474"/>
      <c r="K4" s="474"/>
      <c r="L4" s="475"/>
    </row>
    <row r="5" spans="2:12" ht="13.5" thickBot="1">
      <c r="B5" s="89" t="s">
        <v>60</v>
      </c>
      <c r="C5" s="471" t="s">
        <v>61</v>
      </c>
      <c r="D5" s="471"/>
      <c r="E5" s="476"/>
      <c r="F5" s="477"/>
      <c r="G5" s="477"/>
      <c r="H5" s="477"/>
      <c r="I5" s="477"/>
      <c r="J5" s="477"/>
      <c r="K5" s="477"/>
      <c r="L5" s="478"/>
    </row>
    <row r="6" spans="2:12" ht="13.5" thickBot="1">
      <c r="B6" s="88" t="s">
        <v>111</v>
      </c>
      <c r="C6" s="468" t="s">
        <v>112</v>
      </c>
      <c r="D6" s="468"/>
      <c r="E6" s="44"/>
      <c r="F6" s="44"/>
      <c r="G6" s="44"/>
      <c r="H6" s="88"/>
      <c r="I6" s="44"/>
      <c r="J6" s="44"/>
      <c r="K6" s="47"/>
      <c r="L6" s="99"/>
    </row>
    <row r="7" spans="2:12" ht="13.5" thickBot="1">
      <c r="B7" s="88" t="s">
        <v>113</v>
      </c>
      <c r="C7" s="468" t="s">
        <v>114</v>
      </c>
      <c r="D7" s="468"/>
      <c r="E7" s="44"/>
      <c r="F7" s="44"/>
      <c r="G7" s="44"/>
      <c r="H7" s="88"/>
      <c r="I7" s="44"/>
      <c r="J7" s="44"/>
      <c r="K7" s="47"/>
      <c r="L7" s="99"/>
    </row>
    <row r="8" spans="2:12" ht="13.5" thickBot="1">
      <c r="B8" s="88" t="s">
        <v>115</v>
      </c>
      <c r="C8" s="468" t="s">
        <v>116</v>
      </c>
      <c r="D8" s="468"/>
      <c r="E8" s="44"/>
      <c r="F8" s="44"/>
      <c r="G8" s="44"/>
      <c r="H8" s="88"/>
      <c r="I8" s="44"/>
      <c r="J8" s="44"/>
      <c r="K8" s="47"/>
      <c r="L8" s="99"/>
    </row>
    <row r="9" spans="2:12" ht="13.5" thickBot="1">
      <c r="B9" s="88" t="s">
        <v>117</v>
      </c>
      <c r="C9" s="468" t="s">
        <v>118</v>
      </c>
      <c r="D9" s="468"/>
      <c r="E9" s="44"/>
      <c r="F9" s="44"/>
      <c r="G9" s="44"/>
      <c r="H9" s="88"/>
      <c r="I9" s="44"/>
      <c r="J9" s="44"/>
      <c r="K9" s="47"/>
      <c r="L9" s="99"/>
    </row>
    <row r="10" spans="2:12" ht="13.5" thickBot="1">
      <c r="B10" s="88" t="s">
        <v>119</v>
      </c>
      <c r="C10" s="468" t="s">
        <v>120</v>
      </c>
      <c r="D10" s="468"/>
      <c r="E10" s="44"/>
      <c r="F10" s="44"/>
      <c r="G10" s="44"/>
      <c r="H10" s="88"/>
      <c r="I10" s="44"/>
      <c r="J10" s="44"/>
      <c r="K10" s="47"/>
      <c r="L10" s="99"/>
    </row>
    <row r="11" spans="2:18" ht="13.5" thickBot="1">
      <c r="B11" s="88" t="s">
        <v>121</v>
      </c>
      <c r="C11" s="468" t="s">
        <v>122</v>
      </c>
      <c r="D11" s="468"/>
      <c r="E11" s="44"/>
      <c r="F11" s="44"/>
      <c r="G11" s="44"/>
      <c r="H11" s="88"/>
      <c r="I11" s="44"/>
      <c r="J11" s="44"/>
      <c r="K11" s="47"/>
      <c r="L11" s="99"/>
      <c r="R11" s="53"/>
    </row>
    <row r="12" spans="2:12" ht="13.5" thickBot="1">
      <c r="B12" s="88" t="s">
        <v>123</v>
      </c>
      <c r="C12" s="468" t="s">
        <v>124</v>
      </c>
      <c r="D12" s="468"/>
      <c r="E12" s="44"/>
      <c r="F12" s="44"/>
      <c r="G12" s="44"/>
      <c r="H12" s="88"/>
      <c r="I12" s="44"/>
      <c r="J12" s="44"/>
      <c r="K12" s="47"/>
      <c r="L12" s="99"/>
    </row>
    <row r="13" spans="2:12" ht="13.5" thickBot="1">
      <c r="B13" s="88" t="s">
        <v>125</v>
      </c>
      <c r="C13" s="468" t="s">
        <v>126</v>
      </c>
      <c r="D13" s="468"/>
      <c r="E13" s="44"/>
      <c r="F13" s="44"/>
      <c r="G13" s="44"/>
      <c r="H13" s="88"/>
      <c r="I13" s="44"/>
      <c r="J13" s="44"/>
      <c r="K13" s="47"/>
      <c r="L13" s="99"/>
    </row>
    <row r="14" spans="2:12" ht="13.5" thickBot="1">
      <c r="B14" s="88" t="s">
        <v>127</v>
      </c>
      <c r="C14" s="468" t="s">
        <v>128</v>
      </c>
      <c r="D14" s="468"/>
      <c r="E14" s="44"/>
      <c r="F14" s="44"/>
      <c r="G14" s="44"/>
      <c r="H14" s="88"/>
      <c r="I14" s="44"/>
      <c r="J14" s="44"/>
      <c r="K14" s="47"/>
      <c r="L14" s="99"/>
    </row>
    <row r="15" spans="2:12" ht="13.5" thickBot="1">
      <c r="B15" s="88" t="s">
        <v>129</v>
      </c>
      <c r="C15" s="468" t="s">
        <v>130</v>
      </c>
      <c r="D15" s="468"/>
      <c r="E15" s="44"/>
      <c r="F15" s="44"/>
      <c r="G15" s="44"/>
      <c r="H15" s="88"/>
      <c r="I15" s="44"/>
      <c r="J15" s="44"/>
      <c r="K15" s="47"/>
      <c r="L15" s="99"/>
    </row>
    <row r="16" spans="2:12" ht="24.75" customHeight="1" thickBot="1">
      <c r="B16" s="88" t="s">
        <v>131</v>
      </c>
      <c r="C16" s="468" t="s">
        <v>167</v>
      </c>
      <c r="D16" s="468"/>
      <c r="E16" s="90" t="s">
        <v>182</v>
      </c>
      <c r="F16" s="91">
        <v>80</v>
      </c>
      <c r="G16" s="91"/>
      <c r="H16" s="92" t="s">
        <v>182</v>
      </c>
      <c r="I16" s="91">
        <v>80</v>
      </c>
      <c r="J16" s="91"/>
      <c r="K16" s="20"/>
      <c r="L16" s="99"/>
    </row>
    <row r="17" spans="2:12" ht="26.25" customHeight="1" thickBot="1">
      <c r="B17" s="88" t="s">
        <v>135</v>
      </c>
      <c r="C17" s="468" t="s">
        <v>168</v>
      </c>
      <c r="D17" s="468"/>
      <c r="E17" s="91">
        <v>30</v>
      </c>
      <c r="F17" s="91">
        <v>30</v>
      </c>
      <c r="G17" s="90" t="s">
        <v>178</v>
      </c>
      <c r="H17" s="91">
        <v>30</v>
      </c>
      <c r="I17" s="91">
        <v>30</v>
      </c>
      <c r="J17" s="90" t="s">
        <v>178</v>
      </c>
      <c r="K17" s="20"/>
      <c r="L17" s="99"/>
    </row>
    <row r="18" spans="2:12" ht="16.5" customHeight="1" thickBot="1">
      <c r="B18" s="88" t="s">
        <v>137</v>
      </c>
      <c r="C18" s="412" t="s">
        <v>625</v>
      </c>
      <c r="D18" s="413"/>
      <c r="E18" s="91">
        <v>10</v>
      </c>
      <c r="F18" s="91">
        <v>10</v>
      </c>
      <c r="G18" s="91">
        <v>10</v>
      </c>
      <c r="H18" s="91">
        <v>10</v>
      </c>
      <c r="I18" s="91">
        <v>0</v>
      </c>
      <c r="J18" s="91">
        <v>10</v>
      </c>
      <c r="K18" s="20"/>
      <c r="L18" s="99"/>
    </row>
    <row r="19" spans="2:12" ht="16.5" thickBot="1">
      <c r="B19" s="88" t="s">
        <v>138</v>
      </c>
      <c r="C19" s="468" t="s">
        <v>3</v>
      </c>
      <c r="D19" s="468"/>
      <c r="E19" s="43">
        <v>40</v>
      </c>
      <c r="F19" s="43">
        <v>40</v>
      </c>
      <c r="G19" s="43">
        <v>40</v>
      </c>
      <c r="H19" s="43">
        <v>40</v>
      </c>
      <c r="I19" s="43">
        <v>40</v>
      </c>
      <c r="J19" s="43">
        <v>40</v>
      </c>
      <c r="K19" s="20"/>
      <c r="L19" s="99"/>
    </row>
    <row r="20" spans="2:12" ht="25.5" customHeight="1" thickBot="1">
      <c r="B20" s="88" t="s">
        <v>139</v>
      </c>
      <c r="C20" s="468" t="s">
        <v>140</v>
      </c>
      <c r="D20" s="468"/>
      <c r="E20" s="43"/>
      <c r="F20" s="43"/>
      <c r="G20" s="43"/>
      <c r="H20" s="43">
        <v>30</v>
      </c>
      <c r="I20" s="43">
        <v>30</v>
      </c>
      <c r="J20" s="43">
        <v>30</v>
      </c>
      <c r="K20" s="20"/>
      <c r="L20" s="99"/>
    </row>
    <row r="21" spans="2:12" ht="16.5" thickBot="1">
      <c r="B21" s="88" t="s">
        <v>141</v>
      </c>
      <c r="C21" s="468" t="s">
        <v>142</v>
      </c>
      <c r="D21" s="468"/>
      <c r="E21" s="91">
        <v>30</v>
      </c>
      <c r="F21" s="91">
        <v>30</v>
      </c>
      <c r="G21" s="91">
        <v>0</v>
      </c>
      <c r="H21" s="91">
        <v>30</v>
      </c>
      <c r="I21" s="91">
        <v>30</v>
      </c>
      <c r="J21" s="91">
        <v>0</v>
      </c>
      <c r="K21" s="20"/>
      <c r="L21" s="99"/>
    </row>
    <row r="22" spans="2:12" ht="16.5" thickBot="1">
      <c r="B22" s="88" t="s">
        <v>143</v>
      </c>
      <c r="C22" s="468" t="s">
        <v>144</v>
      </c>
      <c r="D22" s="468"/>
      <c r="E22" s="43">
        <v>30</v>
      </c>
      <c r="F22" s="43">
        <v>30</v>
      </c>
      <c r="G22" s="43"/>
      <c r="H22" s="43">
        <v>30</v>
      </c>
      <c r="I22" s="43">
        <v>30</v>
      </c>
      <c r="J22" s="43"/>
      <c r="K22" s="20"/>
      <c r="L22" s="99"/>
    </row>
    <row r="23" spans="2:12" ht="27.75" customHeight="1" thickBot="1">
      <c r="B23" s="88" t="s">
        <v>145</v>
      </c>
      <c r="C23" s="468" t="s">
        <v>146</v>
      </c>
      <c r="D23" s="468"/>
      <c r="E23" s="43"/>
      <c r="F23" s="43"/>
      <c r="G23" s="43"/>
      <c r="H23" s="91">
        <v>80</v>
      </c>
      <c r="I23" s="91">
        <v>80</v>
      </c>
      <c r="J23" s="91">
        <v>80</v>
      </c>
      <c r="K23" s="20"/>
      <c r="L23" s="99"/>
    </row>
    <row r="24" spans="2:12" ht="26.25" customHeight="1" thickBot="1">
      <c r="B24" s="88" t="s">
        <v>147</v>
      </c>
      <c r="C24" s="468" t="s">
        <v>148</v>
      </c>
      <c r="D24" s="468"/>
      <c r="E24" s="43"/>
      <c r="F24" s="43"/>
      <c r="G24" s="43"/>
      <c r="H24" s="43"/>
      <c r="I24" s="43"/>
      <c r="J24" s="43"/>
      <c r="K24" s="20"/>
      <c r="L24" s="99"/>
    </row>
    <row r="25" spans="2:12" ht="17.25" customHeight="1" thickBot="1">
      <c r="B25" s="88" t="s">
        <v>150</v>
      </c>
      <c r="C25" s="468" t="s">
        <v>151</v>
      </c>
      <c r="D25" s="468"/>
      <c r="E25" s="43"/>
      <c r="F25" s="43"/>
      <c r="G25" s="43"/>
      <c r="H25" s="43"/>
      <c r="I25" s="43"/>
      <c r="J25" s="43"/>
      <c r="K25" s="20">
        <v>15</v>
      </c>
      <c r="L25" s="99"/>
    </row>
    <row r="26" spans="2:12" ht="25.5" customHeight="1" thickBot="1">
      <c r="B26" s="88" t="s">
        <v>152</v>
      </c>
      <c r="C26" s="468" t="s">
        <v>153</v>
      </c>
      <c r="D26" s="468"/>
      <c r="E26" s="43"/>
      <c r="F26" s="43"/>
      <c r="G26" s="43"/>
      <c r="H26" s="43"/>
      <c r="I26" s="43"/>
      <c r="J26" s="43"/>
      <c r="K26" s="20">
        <v>50</v>
      </c>
      <c r="L26" s="99"/>
    </row>
    <row r="27" spans="2:12" ht="27" customHeight="1" thickBot="1">
      <c r="B27" s="88" t="s">
        <v>154</v>
      </c>
      <c r="C27" s="468" t="s">
        <v>155</v>
      </c>
      <c r="D27" s="468"/>
      <c r="E27" s="43"/>
      <c r="F27" s="43"/>
      <c r="G27" s="43"/>
      <c r="H27" s="43"/>
      <c r="I27" s="43"/>
      <c r="J27" s="43"/>
      <c r="K27" s="20">
        <v>80</v>
      </c>
      <c r="L27" s="99"/>
    </row>
    <row r="28" spans="2:12" ht="27.75" customHeight="1" thickBot="1">
      <c r="B28" s="88" t="s">
        <v>156</v>
      </c>
      <c r="C28" s="468" t="s">
        <v>157</v>
      </c>
      <c r="D28" s="468"/>
      <c r="E28" s="43"/>
      <c r="F28" s="43"/>
      <c r="G28" s="43"/>
      <c r="H28" s="43"/>
      <c r="I28" s="43"/>
      <c r="J28" s="43"/>
      <c r="K28" s="20">
        <v>100</v>
      </c>
      <c r="L28" s="99"/>
    </row>
    <row r="29" spans="2:12" ht="13.5" thickBot="1">
      <c r="B29" s="88" t="s">
        <v>158</v>
      </c>
      <c r="C29" s="468" t="s">
        <v>169</v>
      </c>
      <c r="D29" s="468"/>
      <c r="E29" s="44"/>
      <c r="F29" s="44" t="s">
        <v>170</v>
      </c>
      <c r="G29" s="44"/>
      <c r="H29" s="44"/>
      <c r="I29" s="44" t="s">
        <v>170</v>
      </c>
      <c r="J29" s="44"/>
      <c r="K29" s="47"/>
      <c r="L29" s="99"/>
    </row>
    <row r="30" spans="2:12" ht="16.5" thickBot="1">
      <c r="B30" s="88"/>
      <c r="C30" s="412" t="s">
        <v>626</v>
      </c>
      <c r="D30" s="413"/>
      <c r="E30" s="43">
        <v>85</v>
      </c>
      <c r="F30" s="43">
        <v>90</v>
      </c>
      <c r="G30" s="43"/>
      <c r="H30" s="43">
        <v>85</v>
      </c>
      <c r="I30" s="43">
        <v>90</v>
      </c>
      <c r="J30" s="44"/>
      <c r="K30" s="47"/>
      <c r="L30" s="99"/>
    </row>
    <row r="31" spans="2:12" ht="13.5" thickBot="1">
      <c r="B31" s="88"/>
      <c r="C31" s="412" t="s">
        <v>627</v>
      </c>
      <c r="D31" s="413"/>
      <c r="E31" s="44"/>
      <c r="F31" s="44"/>
      <c r="G31" s="44"/>
      <c r="H31" s="44"/>
      <c r="I31" s="44"/>
      <c r="J31" s="44"/>
      <c r="K31" s="47"/>
      <c r="L31" s="99"/>
    </row>
    <row r="32" spans="2:12" ht="30" customHeight="1" thickBot="1">
      <c r="B32" s="88"/>
      <c r="C32" s="485" t="s">
        <v>483</v>
      </c>
      <c r="D32" s="485"/>
      <c r="E32" s="43">
        <v>30</v>
      </c>
      <c r="F32" s="43">
        <v>30</v>
      </c>
      <c r="G32" s="43">
        <v>30</v>
      </c>
      <c r="H32" s="43">
        <v>30</v>
      </c>
      <c r="I32" s="43">
        <v>30</v>
      </c>
      <c r="J32" s="43">
        <v>30</v>
      </c>
      <c r="K32" s="47"/>
      <c r="L32" s="99"/>
    </row>
    <row r="33" spans="2:12" ht="44.25" customHeight="1" thickBot="1">
      <c r="B33" s="88"/>
      <c r="C33" s="485" t="s">
        <v>557</v>
      </c>
      <c r="D33" s="485"/>
      <c r="E33" s="43">
        <v>25</v>
      </c>
      <c r="F33" s="43">
        <v>25</v>
      </c>
      <c r="G33" s="43"/>
      <c r="H33" s="43">
        <v>25</v>
      </c>
      <c r="I33" s="43">
        <v>25</v>
      </c>
      <c r="J33" s="43">
        <v>25</v>
      </c>
      <c r="K33" s="47"/>
      <c r="L33" s="99"/>
    </row>
    <row r="34" spans="2:12" ht="42.75" customHeight="1" thickBot="1">
      <c r="B34" s="88"/>
      <c r="C34" s="485" t="s">
        <v>548</v>
      </c>
      <c r="D34" s="485"/>
      <c r="E34" s="43">
        <v>25</v>
      </c>
      <c r="F34" s="43">
        <v>25</v>
      </c>
      <c r="G34" s="43"/>
      <c r="H34" s="43">
        <v>25</v>
      </c>
      <c r="I34" s="43">
        <v>25</v>
      </c>
      <c r="J34" s="43">
        <v>25</v>
      </c>
      <c r="K34" s="47"/>
      <c r="L34" s="99"/>
    </row>
    <row r="35" spans="2:12" ht="27" customHeight="1" thickBot="1">
      <c r="B35" s="88"/>
      <c r="C35" s="412" t="s">
        <v>567</v>
      </c>
      <c r="D35" s="413" t="s">
        <v>561</v>
      </c>
      <c r="E35" s="43">
        <v>23</v>
      </c>
      <c r="F35" s="43">
        <v>23</v>
      </c>
      <c r="G35" s="43">
        <v>23</v>
      </c>
      <c r="H35" s="43">
        <v>23</v>
      </c>
      <c r="I35" s="43">
        <v>23</v>
      </c>
      <c r="J35" s="43">
        <v>23</v>
      </c>
      <c r="K35" s="47"/>
      <c r="L35" s="99"/>
    </row>
    <row r="36" spans="2:12" ht="27.75" customHeight="1" thickBot="1">
      <c r="B36" s="88"/>
      <c r="C36" s="412" t="s">
        <v>568</v>
      </c>
      <c r="D36" s="413" t="s">
        <v>562</v>
      </c>
      <c r="E36" s="43">
        <v>15</v>
      </c>
      <c r="F36" s="43">
        <v>15</v>
      </c>
      <c r="G36" s="43">
        <v>15</v>
      </c>
      <c r="H36" s="43">
        <v>15</v>
      </c>
      <c r="I36" s="43">
        <v>15</v>
      </c>
      <c r="J36" s="43">
        <v>15</v>
      </c>
      <c r="K36" s="47"/>
      <c r="L36" s="99"/>
    </row>
    <row r="37" spans="2:12" ht="27.75" customHeight="1" thickBot="1">
      <c r="B37" s="88"/>
      <c r="C37" s="412" t="s">
        <v>569</v>
      </c>
      <c r="D37" s="413" t="s">
        <v>563</v>
      </c>
      <c r="E37" s="43">
        <v>15</v>
      </c>
      <c r="F37" s="43">
        <v>15</v>
      </c>
      <c r="G37" s="43">
        <v>15</v>
      </c>
      <c r="H37" s="43">
        <v>15</v>
      </c>
      <c r="I37" s="43">
        <v>15</v>
      </c>
      <c r="J37" s="43">
        <v>15</v>
      </c>
      <c r="K37" s="47"/>
      <c r="L37" s="99"/>
    </row>
    <row r="38" spans="2:12" ht="12.75" customHeight="1" thickBot="1">
      <c r="B38" s="88"/>
      <c r="C38" s="485" t="s">
        <v>547</v>
      </c>
      <c r="D38" s="485"/>
      <c r="E38" s="43"/>
      <c r="F38" s="43">
        <v>10</v>
      </c>
      <c r="G38" s="43">
        <v>10</v>
      </c>
      <c r="H38" s="43"/>
      <c r="I38" s="43"/>
      <c r="J38" s="43">
        <v>10</v>
      </c>
      <c r="K38" s="47"/>
      <c r="L38" s="99">
        <v>25</v>
      </c>
    </row>
    <row r="39" spans="2:12" ht="15.75" thickBot="1">
      <c r="B39" s="415" t="s">
        <v>105</v>
      </c>
      <c r="C39" s="415"/>
      <c r="D39" s="93" t="s">
        <v>107</v>
      </c>
      <c r="E39" s="45">
        <v>94.1</v>
      </c>
      <c r="F39" s="45">
        <v>192.1</v>
      </c>
      <c r="G39" s="45">
        <v>99.1</v>
      </c>
      <c r="H39" s="94">
        <v>148</v>
      </c>
      <c r="I39" s="45">
        <v>227.7</v>
      </c>
      <c r="J39" s="45">
        <v>104.9</v>
      </c>
      <c r="K39" s="81">
        <v>443.1</v>
      </c>
      <c r="L39" s="99">
        <v>40.2</v>
      </c>
    </row>
    <row r="40" spans="2:12" ht="15.75" thickBot="1">
      <c r="B40" s="415" t="s">
        <v>106</v>
      </c>
      <c r="C40" s="415"/>
      <c r="D40" s="93" t="s">
        <v>108</v>
      </c>
      <c r="E40" s="45">
        <v>183.8</v>
      </c>
      <c r="F40" s="45">
        <v>318.4</v>
      </c>
      <c r="G40" s="45">
        <v>206.8</v>
      </c>
      <c r="H40" s="94">
        <v>285</v>
      </c>
      <c r="I40" s="45">
        <v>354.4</v>
      </c>
      <c r="J40" s="45">
        <v>188.8</v>
      </c>
      <c r="K40" s="81">
        <v>654.1</v>
      </c>
      <c r="L40" s="99">
        <v>40.2</v>
      </c>
    </row>
    <row r="42" spans="2:11" ht="12.75" customHeight="1">
      <c r="B42" s="36" t="s">
        <v>173</v>
      </c>
      <c r="C42" s="469" t="s">
        <v>174</v>
      </c>
      <c r="D42" s="469"/>
      <c r="E42" s="469"/>
      <c r="F42" s="469"/>
      <c r="G42" s="469"/>
      <c r="H42" s="469"/>
      <c r="I42" s="469"/>
      <c r="J42" s="469"/>
      <c r="K42" s="469"/>
    </row>
    <row r="43" spans="2:11" ht="12.75">
      <c r="B43" s="36"/>
      <c r="C43" s="469"/>
      <c r="D43" s="469"/>
      <c r="E43" s="469"/>
      <c r="F43" s="469"/>
      <c r="G43" s="469"/>
      <c r="H43" s="469"/>
      <c r="I43" s="469"/>
      <c r="J43" s="469"/>
      <c r="K43" s="469"/>
    </row>
    <row r="44" spans="2:11" ht="12.75">
      <c r="B44" s="36"/>
      <c r="C44" s="469"/>
      <c r="D44" s="469"/>
      <c r="E44" s="469"/>
      <c r="F44" s="469"/>
      <c r="G44" s="469"/>
      <c r="H44" s="469"/>
      <c r="I44" s="469"/>
      <c r="J44" s="469"/>
      <c r="K44" s="469"/>
    </row>
    <row r="45" spans="2:11" ht="12.75">
      <c r="B45" s="35"/>
      <c r="C45" s="35"/>
      <c r="D45" s="35"/>
      <c r="E45" s="35"/>
      <c r="F45" s="35"/>
      <c r="G45" s="35"/>
      <c r="H45" s="35"/>
      <c r="I45" s="35"/>
      <c r="J45" s="35"/>
      <c r="K45" s="35"/>
    </row>
    <row r="46" spans="2:11" ht="12.75">
      <c r="B46" s="31" t="s">
        <v>171</v>
      </c>
      <c r="C46" s="417" t="s">
        <v>172</v>
      </c>
      <c r="D46" s="417"/>
      <c r="E46" s="417"/>
      <c r="F46" s="417"/>
      <c r="G46" s="417"/>
      <c r="H46" s="417"/>
      <c r="I46" s="417"/>
      <c r="J46" s="417"/>
      <c r="K46" s="417"/>
    </row>
    <row r="47" spans="3:11" ht="12.75">
      <c r="C47" s="417"/>
      <c r="D47" s="417"/>
      <c r="E47" s="417"/>
      <c r="F47" s="417"/>
      <c r="G47" s="417"/>
      <c r="H47" s="417"/>
      <c r="I47" s="417"/>
      <c r="J47" s="417"/>
      <c r="K47" s="417"/>
    </row>
    <row r="48" spans="3:11" ht="12.75">
      <c r="C48" s="417"/>
      <c r="D48" s="417"/>
      <c r="E48" s="417"/>
      <c r="F48" s="417"/>
      <c r="G48" s="417"/>
      <c r="H48" s="417"/>
      <c r="I48" s="417"/>
      <c r="J48" s="417"/>
      <c r="K48" s="417"/>
    </row>
    <row r="49" spans="3:11" ht="12.75">
      <c r="C49" s="417"/>
      <c r="D49" s="417"/>
      <c r="E49" s="417"/>
      <c r="F49" s="417"/>
      <c r="G49" s="417"/>
      <c r="H49" s="417"/>
      <c r="I49" s="417"/>
      <c r="J49" s="417"/>
      <c r="K49" s="417"/>
    </row>
  </sheetData>
  <sheetProtection/>
  <mergeCells count="43">
    <mergeCell ref="B40:C40"/>
    <mergeCell ref="C25:D25"/>
    <mergeCell ref="C26:D26"/>
    <mergeCell ref="C27:D27"/>
    <mergeCell ref="C28:D28"/>
    <mergeCell ref="C32:D32"/>
    <mergeCell ref="C34:D34"/>
    <mergeCell ref="C21:D21"/>
    <mergeCell ref="C33:D33"/>
    <mergeCell ref="C23:D23"/>
    <mergeCell ref="B39:C39"/>
    <mergeCell ref="C37:D37"/>
    <mergeCell ref="C22:D22"/>
    <mergeCell ref="C30:D30"/>
    <mergeCell ref="C31:D31"/>
    <mergeCell ref="C13:D13"/>
    <mergeCell ref="C38:D38"/>
    <mergeCell ref="C15:D15"/>
    <mergeCell ref="C24:D24"/>
    <mergeCell ref="C29:D29"/>
    <mergeCell ref="C16:D16"/>
    <mergeCell ref="C17:D17"/>
    <mergeCell ref="C18:D18"/>
    <mergeCell ref="C19:D19"/>
    <mergeCell ref="C20:D20"/>
    <mergeCell ref="C9:D9"/>
    <mergeCell ref="C10:D10"/>
    <mergeCell ref="C11:D11"/>
    <mergeCell ref="C12:D12"/>
    <mergeCell ref="E2:G2"/>
    <mergeCell ref="H2:J2"/>
    <mergeCell ref="E4:L5"/>
    <mergeCell ref="B2:D3"/>
    <mergeCell ref="C14:D14"/>
    <mergeCell ref="C46:K49"/>
    <mergeCell ref="C42:K44"/>
    <mergeCell ref="B4:D4"/>
    <mergeCell ref="C5:D5"/>
    <mergeCell ref="C6:D6"/>
    <mergeCell ref="C7:D7"/>
    <mergeCell ref="C8:D8"/>
    <mergeCell ref="C35:D35"/>
    <mergeCell ref="C36:D36"/>
  </mergeCells>
  <printOptions/>
  <pageMargins left="0.75" right="0.75" top="1" bottom="1" header="0.5" footer="0.5"/>
  <pageSetup fitToHeight="1" fitToWidth="1"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sheetPr codeName="Sheet18"/>
  <dimension ref="A1:G42"/>
  <sheetViews>
    <sheetView tabSelected="1" zoomScalePageLayoutView="0" workbookViewId="0" topLeftCell="A1">
      <selection activeCell="J14" sqref="J14"/>
    </sheetView>
  </sheetViews>
  <sheetFormatPr defaultColWidth="9.140625" defaultRowHeight="12.75"/>
  <cols>
    <col min="2" max="2" width="51.8515625" style="0" bestFit="1" customWidth="1"/>
    <col min="3" max="3" width="20.00390625" style="0" customWidth="1"/>
    <col min="6" max="7" width="10.00390625" style="0" customWidth="1"/>
  </cols>
  <sheetData>
    <row r="1" spans="2:5" ht="15.75">
      <c r="B1" s="2" t="s">
        <v>317</v>
      </c>
      <c r="E1" s="2" t="s">
        <v>318</v>
      </c>
    </row>
    <row r="2" ht="9.75" customHeight="1">
      <c r="B2" s="2"/>
    </row>
    <row r="3" spans="2:7" ht="24.75" customHeight="1">
      <c r="B3" s="14" t="s">
        <v>29</v>
      </c>
      <c r="C3" s="13" t="s">
        <v>48</v>
      </c>
      <c r="E3" s="50" t="s">
        <v>201</v>
      </c>
      <c r="F3" s="489" t="s">
        <v>189</v>
      </c>
      <c r="G3" s="490"/>
    </row>
    <row r="4" spans="2:7" ht="12.75">
      <c r="B4" s="1" t="s">
        <v>30</v>
      </c>
      <c r="C4" s="12">
        <v>15</v>
      </c>
      <c r="E4" s="1">
        <v>1</v>
      </c>
      <c r="F4" s="487">
        <v>0.9346</v>
      </c>
      <c r="G4" s="487"/>
    </row>
    <row r="5" spans="2:7" ht="12.75">
      <c r="B5" s="1" t="s">
        <v>31</v>
      </c>
      <c r="C5" s="12">
        <v>15</v>
      </c>
      <c r="E5" s="1">
        <v>5</v>
      </c>
      <c r="F5" s="491">
        <v>4.1002</v>
      </c>
      <c r="G5" s="492"/>
    </row>
    <row r="6" spans="2:7" ht="12.75">
      <c r="B6" s="1" t="s">
        <v>32</v>
      </c>
      <c r="C6" s="12">
        <v>30</v>
      </c>
      <c r="E6" s="1">
        <v>10</v>
      </c>
      <c r="F6" s="487">
        <v>7.0236</v>
      </c>
      <c r="G6" s="487"/>
    </row>
    <row r="7" spans="2:7" ht="12.75">
      <c r="B7" s="1" t="s">
        <v>33</v>
      </c>
      <c r="C7" s="12"/>
      <c r="E7" s="1">
        <v>15</v>
      </c>
      <c r="F7" s="487">
        <v>9.1079</v>
      </c>
      <c r="G7" s="487"/>
    </row>
    <row r="8" spans="2:7" ht="12.75">
      <c r="B8" s="15" t="s">
        <v>34</v>
      </c>
      <c r="C8" s="12">
        <v>20</v>
      </c>
      <c r="E8" s="1">
        <v>20</v>
      </c>
      <c r="F8" s="488">
        <v>10.594</v>
      </c>
      <c r="G8" s="488"/>
    </row>
    <row r="9" spans="2:7" ht="12.75">
      <c r="B9" s="15" t="s">
        <v>35</v>
      </c>
      <c r="C9" s="12">
        <v>15</v>
      </c>
      <c r="E9" s="1">
        <v>25</v>
      </c>
      <c r="F9" s="487">
        <v>11.6536</v>
      </c>
      <c r="G9" s="487"/>
    </row>
    <row r="10" spans="2:7" ht="12.75">
      <c r="B10" s="15" t="s">
        <v>36</v>
      </c>
      <c r="C10" s="12">
        <v>5</v>
      </c>
      <c r="E10" s="1">
        <v>30</v>
      </c>
      <c r="F10" s="488">
        <v>12.409</v>
      </c>
      <c r="G10" s="488"/>
    </row>
    <row r="11" spans="2:3" ht="12.75">
      <c r="B11" s="1" t="s">
        <v>37</v>
      </c>
      <c r="C11" s="12"/>
    </row>
    <row r="12" spans="2:3" ht="12.75">
      <c r="B12" s="15" t="s">
        <v>38</v>
      </c>
      <c r="C12" s="12">
        <v>20</v>
      </c>
    </row>
    <row r="13" spans="2:5" ht="12.75">
      <c r="B13" s="15" t="s">
        <v>39</v>
      </c>
      <c r="C13" s="12">
        <v>20</v>
      </c>
      <c r="E13" s="66" t="s">
        <v>328</v>
      </c>
    </row>
    <row r="14" spans="2:3" ht="12.75">
      <c r="B14" s="15" t="s">
        <v>40</v>
      </c>
      <c r="C14" s="12">
        <v>20</v>
      </c>
    </row>
    <row r="15" spans="2:5" ht="12.75">
      <c r="B15" s="15" t="s">
        <v>41</v>
      </c>
      <c r="C15" s="12">
        <v>20</v>
      </c>
      <c r="E15" s="66" t="s">
        <v>477</v>
      </c>
    </row>
    <row r="16" spans="2:3" ht="12.75">
      <c r="B16" s="1" t="s">
        <v>42</v>
      </c>
      <c r="C16" s="12"/>
    </row>
    <row r="17" spans="2:3" ht="12.75">
      <c r="B17" s="15" t="s">
        <v>43</v>
      </c>
      <c r="C17" s="12">
        <v>20</v>
      </c>
    </row>
    <row r="18" spans="2:3" ht="12.75">
      <c r="B18" s="15" t="s">
        <v>44</v>
      </c>
      <c r="C18" s="12">
        <v>20</v>
      </c>
    </row>
    <row r="19" spans="2:3" ht="12.75">
      <c r="B19" s="1" t="s">
        <v>45</v>
      </c>
      <c r="C19" s="12"/>
    </row>
    <row r="20" spans="2:3" ht="12.75">
      <c r="B20" s="15" t="s">
        <v>46</v>
      </c>
      <c r="C20" s="12">
        <v>10</v>
      </c>
    </row>
    <row r="21" spans="2:3" ht="12.75">
      <c r="B21" s="15" t="s">
        <v>47</v>
      </c>
      <c r="C21" s="12">
        <v>5</v>
      </c>
    </row>
    <row r="25" spans="2:3" ht="12.75">
      <c r="B25" s="486" t="s">
        <v>570</v>
      </c>
      <c r="C25" s="486"/>
    </row>
    <row r="26" spans="2:3" ht="25.5">
      <c r="B26" s="14" t="s">
        <v>29</v>
      </c>
      <c r="C26" s="13" t="s">
        <v>48</v>
      </c>
    </row>
    <row r="27" spans="2:3" ht="12.75">
      <c r="B27" s="85" t="s">
        <v>483</v>
      </c>
      <c r="C27" s="12">
        <v>5</v>
      </c>
    </row>
    <row r="28" spans="2:3" ht="12.75">
      <c r="B28" s="85"/>
      <c r="C28" s="12"/>
    </row>
    <row r="29" spans="2:3" ht="25.5">
      <c r="B29" s="85" t="s">
        <v>481</v>
      </c>
      <c r="C29" s="12">
        <v>15</v>
      </c>
    </row>
    <row r="30" spans="2:3" ht="12.75">
      <c r="B30" s="85" t="s">
        <v>484</v>
      </c>
      <c r="C30" s="12">
        <v>15</v>
      </c>
    </row>
    <row r="31" spans="2:3" ht="12.75">
      <c r="B31" s="85" t="s">
        <v>628</v>
      </c>
      <c r="C31" s="12">
        <v>20</v>
      </c>
    </row>
    <row r="32" spans="2:3" ht="12.75">
      <c r="B32" s="85" t="s">
        <v>480</v>
      </c>
      <c r="C32" s="12">
        <v>20</v>
      </c>
    </row>
    <row r="33" spans="2:3" ht="12.75">
      <c r="B33" s="85" t="s">
        <v>550</v>
      </c>
      <c r="C33" s="12">
        <v>15</v>
      </c>
    </row>
    <row r="34" spans="2:3" ht="12.75">
      <c r="B34" s="83" t="s">
        <v>435</v>
      </c>
      <c r="C34" s="12">
        <v>20</v>
      </c>
    </row>
    <row r="35" spans="2:3" ht="12.75">
      <c r="B35" s="84" t="s">
        <v>478</v>
      </c>
      <c r="C35" s="12">
        <v>15</v>
      </c>
    </row>
    <row r="36" spans="2:3" ht="12.75">
      <c r="B36" s="225" t="s">
        <v>568</v>
      </c>
      <c r="C36" s="226">
        <v>15</v>
      </c>
    </row>
    <row r="37" spans="2:3" ht="12.75">
      <c r="B37" s="225" t="s">
        <v>569</v>
      </c>
      <c r="C37" s="226">
        <v>15</v>
      </c>
    </row>
    <row r="38" spans="2:3" ht="12.75">
      <c r="B38" s="225" t="s">
        <v>567</v>
      </c>
      <c r="C38" s="226">
        <v>15</v>
      </c>
    </row>
    <row r="39" spans="2:3" ht="12.75">
      <c r="B39" s="224" t="s">
        <v>555</v>
      </c>
      <c r="C39" s="12">
        <v>20</v>
      </c>
    </row>
    <row r="40" spans="2:3" ht="12.75">
      <c r="B40" s="85" t="s">
        <v>566</v>
      </c>
      <c r="C40" s="12">
        <v>10</v>
      </c>
    </row>
    <row r="42" spans="1:2" ht="12.75">
      <c r="A42" t="s">
        <v>651</v>
      </c>
      <c r="B42" s="66" t="s">
        <v>650</v>
      </c>
    </row>
  </sheetData>
  <sheetProtection/>
  <mergeCells count="9">
    <mergeCell ref="B25:C25"/>
    <mergeCell ref="F9:G9"/>
    <mergeCell ref="F10:G10"/>
    <mergeCell ref="F3:G3"/>
    <mergeCell ref="F4:G4"/>
    <mergeCell ref="F6:G6"/>
    <mergeCell ref="F7:G7"/>
    <mergeCell ref="F8:G8"/>
    <mergeCell ref="F5:G5"/>
  </mergeCells>
  <hyperlinks>
    <hyperlink ref="E13" location="FAQ!Print_Area" display="Return to FAQs"/>
    <hyperlink ref="E15" location="Guide!A1" display="Return to Guide"/>
    <hyperlink ref="B42" r:id="rId1" display="https://austroads.com.au/publications/road-safety/agrs02/media/AGRS02-21_Guide_to_Road_Safety_Part_2_Safe_Roads.pdf"/>
  </hyperlinks>
  <printOptions/>
  <pageMargins left="0.75" right="0.75" top="1" bottom="1" header="0.5" footer="0.5"/>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sheetPr codeName="Sheet3"/>
  <dimension ref="A1:J31"/>
  <sheetViews>
    <sheetView zoomScalePageLayoutView="0" workbookViewId="0" topLeftCell="A1">
      <selection activeCell="A23" sqref="A1:C24"/>
    </sheetView>
  </sheetViews>
  <sheetFormatPr defaultColWidth="9.140625" defaultRowHeight="12.75"/>
  <cols>
    <col min="1" max="1" width="25.8515625" style="0" customWidth="1"/>
    <col min="2" max="2" width="13.140625" style="0" customWidth="1"/>
    <col min="3" max="3" width="33.57421875" style="0" customWidth="1"/>
  </cols>
  <sheetData>
    <row r="1" ht="15.75" customHeight="1">
      <c r="A1" s="79" t="s">
        <v>476</v>
      </c>
    </row>
    <row r="2" ht="9.75" customHeight="1"/>
    <row r="3" spans="1:3" ht="12.75">
      <c r="A3" s="409" t="s">
        <v>448</v>
      </c>
      <c r="B3" s="411" t="s">
        <v>449</v>
      </c>
      <c r="C3" s="411" t="s">
        <v>474</v>
      </c>
    </row>
    <row r="4" spans="1:3" ht="12.75">
      <c r="A4" s="410"/>
      <c r="B4" s="411"/>
      <c r="C4" s="411"/>
    </row>
    <row r="5" spans="1:3" ht="18.75" customHeight="1">
      <c r="A5" s="75" t="s">
        <v>364</v>
      </c>
      <c r="B5" s="75">
        <v>201</v>
      </c>
      <c r="C5" s="76" t="s">
        <v>364</v>
      </c>
    </row>
    <row r="6" spans="1:3" ht="18" customHeight="1">
      <c r="A6" s="403" t="s">
        <v>450</v>
      </c>
      <c r="B6" s="76" t="s">
        <v>360</v>
      </c>
      <c r="C6" s="76" t="s">
        <v>451</v>
      </c>
    </row>
    <row r="7" spans="1:3" ht="18" customHeight="1">
      <c r="A7" s="404"/>
      <c r="B7" s="76" t="s">
        <v>362</v>
      </c>
      <c r="C7" s="76" t="s">
        <v>452</v>
      </c>
    </row>
    <row r="8" spans="1:3" ht="18" customHeight="1">
      <c r="A8" s="403" t="s">
        <v>453</v>
      </c>
      <c r="B8" s="75" t="s">
        <v>454</v>
      </c>
      <c r="C8" s="76" t="s">
        <v>58</v>
      </c>
    </row>
    <row r="9" spans="1:9" ht="18" customHeight="1">
      <c r="A9" s="404"/>
      <c r="B9" s="75" t="s">
        <v>455</v>
      </c>
      <c r="C9" s="76" t="s">
        <v>58</v>
      </c>
      <c r="H9" s="293"/>
      <c r="I9" s="293"/>
    </row>
    <row r="10" spans="1:9" ht="18" customHeight="1">
      <c r="A10" s="75" t="s">
        <v>456</v>
      </c>
      <c r="B10" s="75" t="s">
        <v>356</v>
      </c>
      <c r="C10" s="76" t="s">
        <v>56</v>
      </c>
      <c r="H10" s="293"/>
      <c r="I10" s="293"/>
    </row>
    <row r="11" spans="1:9" ht="18" customHeight="1">
      <c r="A11" s="403" t="s">
        <v>457</v>
      </c>
      <c r="B11" s="76" t="s">
        <v>359</v>
      </c>
      <c r="C11" s="76" t="s">
        <v>458</v>
      </c>
      <c r="H11" s="293"/>
      <c r="I11" s="293"/>
    </row>
    <row r="12" spans="1:9" ht="18.75" customHeight="1">
      <c r="A12" s="405"/>
      <c r="B12" s="75" t="s">
        <v>459</v>
      </c>
      <c r="C12" s="76" t="s">
        <v>57</v>
      </c>
      <c r="H12" s="293"/>
      <c r="I12" s="293"/>
    </row>
    <row r="13" spans="1:9" ht="18" customHeight="1">
      <c r="A13" s="404"/>
      <c r="B13" s="76" t="s">
        <v>361</v>
      </c>
      <c r="C13" s="76" t="s">
        <v>460</v>
      </c>
      <c r="H13" s="293"/>
      <c r="I13" s="293"/>
    </row>
    <row r="14" spans="1:9" ht="18" customHeight="1">
      <c r="A14" s="77" t="s">
        <v>461</v>
      </c>
      <c r="B14" s="75" t="s">
        <v>462</v>
      </c>
      <c r="C14" s="76" t="s">
        <v>53</v>
      </c>
      <c r="H14" s="293"/>
      <c r="I14" s="293"/>
    </row>
    <row r="15" spans="1:9" ht="18" customHeight="1">
      <c r="A15" s="406" t="s">
        <v>463</v>
      </c>
      <c r="B15" s="75" t="s">
        <v>351</v>
      </c>
      <c r="C15" s="76" t="s">
        <v>363</v>
      </c>
      <c r="H15" s="293"/>
      <c r="I15" s="293"/>
    </row>
    <row r="16" spans="1:9" ht="18" customHeight="1">
      <c r="A16" s="407"/>
      <c r="B16" s="76">
        <v>903</v>
      </c>
      <c r="C16" s="76" t="s">
        <v>464</v>
      </c>
      <c r="H16" s="293"/>
      <c r="I16" s="293"/>
    </row>
    <row r="17" spans="1:9" ht="18" customHeight="1">
      <c r="A17" s="78" t="s">
        <v>465</v>
      </c>
      <c r="B17" s="75" t="s">
        <v>466</v>
      </c>
      <c r="C17" s="76" t="s">
        <v>467</v>
      </c>
      <c r="H17" s="293"/>
      <c r="I17" s="293"/>
    </row>
    <row r="18" spans="1:9" ht="18" customHeight="1">
      <c r="A18" s="403" t="s">
        <v>468</v>
      </c>
      <c r="B18" s="76">
        <v>705</v>
      </c>
      <c r="C18" s="76" t="s">
        <v>469</v>
      </c>
      <c r="H18" s="293"/>
      <c r="I18" s="293"/>
    </row>
    <row r="19" spans="1:9" ht="18" customHeight="1">
      <c r="A19" s="404"/>
      <c r="B19" s="76">
        <v>805</v>
      </c>
      <c r="C19" s="76" t="s">
        <v>470</v>
      </c>
      <c r="H19" s="293"/>
      <c r="I19" s="293"/>
    </row>
    <row r="20" spans="1:9" ht="18" customHeight="1">
      <c r="A20" s="406" t="s">
        <v>471</v>
      </c>
      <c r="B20" s="75" t="s">
        <v>472</v>
      </c>
      <c r="C20" s="76" t="s">
        <v>54</v>
      </c>
      <c r="H20" s="293"/>
      <c r="I20" s="293"/>
    </row>
    <row r="21" spans="1:9" ht="18" customHeight="1">
      <c r="A21" s="407"/>
      <c r="B21" s="75" t="s">
        <v>473</v>
      </c>
      <c r="C21" s="76" t="s">
        <v>55</v>
      </c>
      <c r="H21" s="293"/>
      <c r="I21" s="293"/>
    </row>
    <row r="22" spans="8:9" ht="12.75">
      <c r="H22" s="293"/>
      <c r="I22" s="293"/>
    </row>
    <row r="23" spans="1:9" ht="12.75">
      <c r="A23" s="408" t="s">
        <v>475</v>
      </c>
      <c r="B23" s="408"/>
      <c r="C23" s="408"/>
      <c r="H23" s="293"/>
      <c r="I23" s="293"/>
    </row>
    <row r="24" spans="1:9" ht="12.75">
      <c r="A24" s="408"/>
      <c r="B24" s="408"/>
      <c r="C24" s="408"/>
      <c r="H24" s="293"/>
      <c r="I24" s="293"/>
    </row>
    <row r="25" spans="8:9" ht="12.75">
      <c r="H25" s="294"/>
      <c r="I25" s="294"/>
    </row>
    <row r="26" ht="12.75">
      <c r="A26" s="66" t="s">
        <v>328</v>
      </c>
    </row>
    <row r="31" ht="12.75">
      <c r="J31" s="240"/>
    </row>
  </sheetData>
  <sheetProtection/>
  <mergeCells count="10">
    <mergeCell ref="A23:C24"/>
    <mergeCell ref="B3:B4"/>
    <mergeCell ref="C3:C4"/>
    <mergeCell ref="A20:A21"/>
    <mergeCell ref="A18:A19"/>
    <mergeCell ref="A3:A4"/>
    <mergeCell ref="A6:A7"/>
    <mergeCell ref="A8:A9"/>
    <mergeCell ref="A11:A13"/>
    <mergeCell ref="A15:A16"/>
  </mergeCells>
  <hyperlinks>
    <hyperlink ref="A26" location="FAQ!Print_Area" display="Return to FAQs"/>
  </hyperlinks>
  <printOptions/>
  <pageMargins left="0.75" right="0.75" top="1" bottom="1" header="0.5" footer="0.5"/>
  <pageSetup horizontalDpi="600" verticalDpi="600" orientation="portrait" paperSize="9" r:id="rId1"/>
  <headerFooter alignWithMargins="0">
    <oddHeader>&amp;LSA Crash Type - DCA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for Transport, Energy and Infrastructure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DTEI</dc:creator>
  <cp:keywords/>
  <dc:description/>
  <cp:lastModifiedBy>Amit Dua</cp:lastModifiedBy>
  <cp:lastPrinted>2009-09-23T05:46:45Z</cp:lastPrinted>
  <dcterms:created xsi:type="dcterms:W3CDTF">2007-08-02T01:41:40Z</dcterms:created>
  <dcterms:modified xsi:type="dcterms:W3CDTF">2023-06-20T01:55:09Z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