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8265" yWindow="45" windowWidth="9840" windowHeight="8445" tabRatio="771" activeTab="7"/>
  </bookViews>
  <sheets>
    <sheet name="FAQ" sheetId="1" r:id="rId1"/>
    <sheet name="Guide" sheetId="2" r:id="rId2"/>
    <sheet name="BCR" sheetId="3" r:id="rId3"/>
    <sheet name="Crash Data" sheetId="4" r:id="rId4"/>
    <sheet name="Intersection Redctn Mtx" sheetId="5" r:id="rId5"/>
    <sheet name="Non Intersection Mtx (a)" sheetId="6" r:id="rId6"/>
    <sheet name="Non Intersection Mtx (b)" sheetId="7" r:id="rId7"/>
    <sheet name="Indicative lifetime of Trea" sheetId="8" r:id="rId8"/>
    <sheet name="Crash Type" sheetId="9" r:id="rId9"/>
  </sheets>
  <definedNames>
    <definedName name="_Toc145229855" localSheetId="4">'Intersection Redctn Mtx'!#REF!</definedName>
    <definedName name="_Toc145229856" localSheetId="4">'Intersection Redctn Mtx'!$B$3</definedName>
    <definedName name="_Toc145229857" localSheetId="4">'Intersection Redctn Mtx'!$B$4</definedName>
    <definedName name="_Toc145229859" localSheetId="5">'Non Intersection Mtx (b)'!#REF!</definedName>
    <definedName name="Crashseverity">'Crash Type'!$F$5:$F$8</definedName>
    <definedName name="_xlnm.Print_Area" localSheetId="2">'BCR'!$A$1:$N$61</definedName>
    <definedName name="_xlnm.Print_Area" localSheetId="0">'FAQ'!$B$1:$J$52</definedName>
    <definedName name="_xlnm.Print_Area" localSheetId="1">'Guide'!$A$1:$J$34</definedName>
    <definedName name="_xlnm.Print_Area" localSheetId="4">'Intersection Redctn Mtx'!$B$1:$O$45</definedName>
    <definedName name="_xlnm.Print_Area" localSheetId="5">'Non Intersection Mtx (a)'!$B$1:$J$49</definedName>
    <definedName name="_xlnm.Print_Area" localSheetId="6">'Non Intersection Mtx (b)'!$B$1:$K$49</definedName>
    <definedName name="Typeofcrash">'BCR'!$N$11:$N$14</definedName>
    <definedName name="Z_6B270C73_BA9D_4B05_BFBB_AF9B27F35E3F_.wvu.Cols" localSheetId="4" hidden="1">'Intersection Redctn Mtx'!$I:$I,'Intersection Redctn Mtx'!$K:$K</definedName>
    <definedName name="Z_6B270C73_BA9D_4B05_BFBB_AF9B27F35E3F_.wvu.FilterData" localSheetId="2" hidden="1">'BCR'!$A$71:$DA$71</definedName>
    <definedName name="Z_6B270C73_BA9D_4B05_BFBB_AF9B27F35E3F_.wvu.PrintArea" localSheetId="2" hidden="1">'BCR'!$A$1:$N$61</definedName>
    <definedName name="Z_6B270C73_BA9D_4B05_BFBB_AF9B27F35E3F_.wvu.PrintArea" localSheetId="0" hidden="1">'FAQ'!$B$1:$J$52</definedName>
    <definedName name="Z_6B270C73_BA9D_4B05_BFBB_AF9B27F35E3F_.wvu.PrintArea" localSheetId="1" hidden="1">'Guide'!$A$1:$J$34</definedName>
    <definedName name="Z_6B270C73_BA9D_4B05_BFBB_AF9B27F35E3F_.wvu.PrintArea" localSheetId="4" hidden="1">'Intersection Redctn Mtx'!$B$1:$O$45</definedName>
    <definedName name="Z_6B270C73_BA9D_4B05_BFBB_AF9B27F35E3F_.wvu.PrintArea" localSheetId="5" hidden="1">'Non Intersection Mtx (a)'!$B$1:$J$49</definedName>
    <definedName name="Z_6B270C73_BA9D_4B05_BFBB_AF9B27F35E3F_.wvu.PrintArea" localSheetId="6" hidden="1">'Non Intersection Mtx (b)'!$B$1:$K$49</definedName>
  </definedNames>
  <calcPr fullCalcOnLoad="1"/>
</workbook>
</file>

<file path=xl/sharedStrings.xml><?xml version="1.0" encoding="utf-8"?>
<sst xmlns="http://schemas.openxmlformats.org/spreadsheetml/2006/main" count="960" uniqueCount="662">
  <si>
    <t>Casualty Crashes / Km/ annum:</t>
  </si>
  <si>
    <t>Reduction Factor</t>
  </si>
  <si>
    <t>Total</t>
  </si>
  <si>
    <t>Seal shoulder</t>
  </si>
  <si>
    <t>Proposed Treatment</t>
  </si>
  <si>
    <t>Total Savings ($)</t>
  </si>
  <si>
    <t>Net Present Value ($)</t>
  </si>
  <si>
    <t>BCR</t>
  </si>
  <si>
    <t>Reduction/year</t>
  </si>
  <si>
    <t>New Crash</t>
  </si>
  <si>
    <t>Estimated Reduction</t>
  </si>
  <si>
    <t>Estimated reduction (%)</t>
  </si>
  <si>
    <t>Indicative Life:</t>
  </si>
  <si>
    <t>Present Value Factor:</t>
  </si>
  <si>
    <t>Discount Rate (%):</t>
  </si>
  <si>
    <t>How to use the spreadsheet?</t>
  </si>
  <si>
    <t xml:space="preserve">Q: </t>
  </si>
  <si>
    <t>A:</t>
  </si>
  <si>
    <t>Q:</t>
  </si>
  <si>
    <t>Seq</t>
  </si>
  <si>
    <t>List of crashes</t>
  </si>
  <si>
    <t>C1</t>
  </si>
  <si>
    <t>C2</t>
  </si>
  <si>
    <t>C3</t>
  </si>
  <si>
    <t>Why do I have to list the crashes individually?</t>
  </si>
  <si>
    <t>C1,C2,C3</t>
  </si>
  <si>
    <t>- On Straight, off road crashes</t>
  </si>
  <si>
    <t>For example, if shoulder seal is used to treat entire length of the nominated section, all crashes would benefit from the treatment</t>
  </si>
  <si>
    <t>Can I actually group crashes according to the type of crashes?</t>
  </si>
  <si>
    <t>Treatment</t>
  </si>
  <si>
    <t>New traffic signals</t>
  </si>
  <si>
    <t>Traffic signal modification</t>
  </si>
  <si>
    <t>Roundabouts</t>
  </si>
  <si>
    <t>Channelisation (including urban turn treatments):</t>
  </si>
  <si>
    <t>Solid / raised median schemes</t>
  </si>
  <si>
    <t>Painted schemes (road widening / construction)</t>
  </si>
  <si>
    <t>Painted schemes (no road widening / construction)</t>
  </si>
  <si>
    <t>Rural turning treatments:</t>
  </si>
  <si>
    <t xml:space="preserve">Right turn treatment </t>
  </si>
  <si>
    <t>Left turn treatment (acceleration and deceleration lanes)</t>
  </si>
  <si>
    <t>Improved sight distance</t>
  </si>
  <si>
    <t>Shoulder sealing</t>
  </si>
  <si>
    <t>Roadside hazard protection:</t>
  </si>
  <si>
    <t>Guard fencing</t>
  </si>
  <si>
    <t>Removal of hazard</t>
  </si>
  <si>
    <t>Improved delineation</t>
  </si>
  <si>
    <t>New signage</t>
  </si>
  <si>
    <t>Edgelines and raised pavement markers</t>
  </si>
  <si>
    <t>Indicative Treatment Life (years)</t>
  </si>
  <si>
    <t>Description</t>
  </si>
  <si>
    <t>Adjacent approach</t>
  </si>
  <si>
    <t>Head on</t>
  </si>
  <si>
    <t>Opposing turns</t>
  </si>
  <si>
    <t>Rear end</t>
  </si>
  <si>
    <t>Lane change</t>
  </si>
  <si>
    <t>Parallel lanes, turning</t>
  </si>
  <si>
    <t>Vehicle hits pedestrian</t>
  </si>
  <si>
    <t>Loss of control, L or R turns</t>
  </si>
  <si>
    <t>Hit parked, parking vehicle</t>
  </si>
  <si>
    <t>Estimated Crash Reduction – Percent Change</t>
  </si>
  <si>
    <t>Code</t>
  </si>
  <si>
    <t>Type</t>
  </si>
  <si>
    <t>K 1</t>
  </si>
  <si>
    <t>Roundabout</t>
  </si>
  <si>
    <t>K 2</t>
  </si>
  <si>
    <t>New traffic signal [no turn arrow]</t>
  </si>
  <si>
    <t>K 3</t>
  </si>
  <si>
    <t xml:space="preserve">New signal with turn arrows </t>
  </si>
  <si>
    <t>K 4</t>
  </si>
  <si>
    <t>Remodel signal</t>
  </si>
  <si>
    <t>Add right turn arrow</t>
  </si>
  <si>
    <t>K 5</t>
  </si>
  <si>
    <t>Grade separation</t>
  </si>
  <si>
    <t>K 6</t>
  </si>
  <si>
    <t>Improve sight lines</t>
  </si>
  <si>
    <t>K 7</t>
  </si>
  <si>
    <t>Street closure [one leg of cross]</t>
  </si>
  <si>
    <t>K 8</t>
  </si>
  <si>
    <t>Street closure [close stem of Tee]</t>
  </si>
  <si>
    <t>K 9</t>
  </si>
  <si>
    <t>K 10</t>
  </si>
  <si>
    <t>Stagger cross intersection [right-left]</t>
  </si>
  <si>
    <t>K 11</t>
  </si>
  <si>
    <t>Improve/reinforce priority signs [eg Stop]</t>
  </si>
  <si>
    <t>K 12</t>
  </si>
  <si>
    <t>Ban right turns</t>
  </si>
  <si>
    <t>K 13</t>
  </si>
  <si>
    <t>Ban left or U turns</t>
  </si>
  <si>
    <t>Note 1</t>
  </si>
  <si>
    <t>K 14</t>
  </si>
  <si>
    <t>Improve lighting</t>
  </si>
  <si>
    <t>K 15</t>
  </si>
  <si>
    <t>Traffic islands on approaches</t>
  </si>
  <si>
    <t>K 16</t>
  </si>
  <si>
    <t>Indented right island</t>
  </si>
  <si>
    <t>K 17</t>
  </si>
  <si>
    <t>Painted turn lane</t>
  </si>
  <si>
    <t>K 18</t>
  </si>
  <si>
    <t>Ban parking adjacent to intersection</t>
  </si>
  <si>
    <t>K 19</t>
  </si>
  <si>
    <t>Extend median through intersection</t>
  </si>
  <si>
    <t>K 20</t>
  </si>
  <si>
    <t>Reduce radius on Left turn slip lane</t>
  </si>
  <si>
    <t>K 21</t>
  </si>
  <si>
    <t>Protected L turn lane in crossing street</t>
  </si>
  <si>
    <t>Cost per casualty</t>
  </si>
  <si>
    <t>crash ($1000)</t>
  </si>
  <si>
    <t>Metro</t>
  </si>
  <si>
    <r>
      <t>Rural</t>
    </r>
    <r>
      <rPr>
        <sz val="9"/>
        <rFont val="Times New Roman"/>
        <family val="1"/>
      </rPr>
      <t xml:space="preserve"> </t>
    </r>
  </si>
  <si>
    <t>For treatment code K 13, banning U-turns is a relevant treatment for DCA 207 with an estimated crash reduction of 50 %. [Costs for 207 - $119.5K (Metro) and $216.7K (Rural)] Banning left turns is a relevant treatment for DCA 203, 205, and 206 with a 50 % reduction.</t>
  </si>
  <si>
    <t>Head-on</t>
  </si>
  <si>
    <t>S 1</t>
  </si>
  <si>
    <t>Median on existing road</t>
  </si>
  <si>
    <t>S 2</t>
  </si>
  <si>
    <t>Pedestrian refuge</t>
  </si>
  <si>
    <t>S 3</t>
  </si>
  <si>
    <t>Pedestrian crossing</t>
  </si>
  <si>
    <t>S 4</t>
  </si>
  <si>
    <t>Pedestrian overpass</t>
  </si>
  <si>
    <t>S 5</t>
  </si>
  <si>
    <t>Pedestrian signals</t>
  </si>
  <si>
    <t>S 6</t>
  </si>
  <si>
    <t>Ped crossing lighting</t>
  </si>
  <si>
    <t>S 7</t>
  </si>
  <si>
    <t>Improved route lighting</t>
  </si>
  <si>
    <t>S 8</t>
  </si>
  <si>
    <t>Clearway, parking bans</t>
  </si>
  <si>
    <t>S 9</t>
  </si>
  <si>
    <t>Indented RT island</t>
  </si>
  <si>
    <t>S 10</t>
  </si>
  <si>
    <t>Painted turn lanes</t>
  </si>
  <si>
    <t>S 11</t>
  </si>
  <si>
    <t>Roadside hazards –</t>
  </si>
  <si>
    <t>Remove</t>
  </si>
  <si>
    <t>Note 2</t>
  </si>
  <si>
    <t>S 12</t>
  </si>
  <si>
    <t>Guard rail</t>
  </si>
  <si>
    <t>S 13</t>
  </si>
  <si>
    <t>S 14</t>
  </si>
  <si>
    <t>S 15</t>
  </si>
  <si>
    <t>Advisory speed sign on curves</t>
  </si>
  <si>
    <t>S 16</t>
  </si>
  <si>
    <t>Delineation</t>
  </si>
  <si>
    <t>S 17</t>
  </si>
  <si>
    <t>Edgelines</t>
  </si>
  <si>
    <t>S 18</t>
  </si>
  <si>
    <t>Reconstruct superelevation on curve</t>
  </si>
  <si>
    <t>S 19</t>
  </si>
  <si>
    <t>Climbing lane [overtaking lane]</t>
  </si>
  <si>
    <t>Note 3</t>
  </si>
  <si>
    <t>S 20</t>
  </si>
  <si>
    <t>Signs [rail crossing]</t>
  </si>
  <si>
    <t>S 21</t>
  </si>
  <si>
    <t>Flashing lights [rail crossing]</t>
  </si>
  <si>
    <t>S 22</t>
  </si>
  <si>
    <t>Barriers/gates[rail crossing]</t>
  </si>
  <si>
    <t>S 23</t>
  </si>
  <si>
    <t>Bridge/overpass[rail crossing]</t>
  </si>
  <si>
    <t>S 24</t>
  </si>
  <si>
    <r>
      <t>Frangible posts, po</t>
    </r>
    <r>
      <rPr>
        <sz val="10"/>
        <rFont val="Times New Roman"/>
        <family val="1"/>
      </rPr>
      <t>les</t>
    </r>
  </si>
  <si>
    <t>For treatment code S 11, the effect of removing objects that were hit after a vehicle left the road is to reduce crashes that relate to hitting the objects [DCA 703, 704, 803 &amp; 804]. However, the reduction in these crashes will be matched by an increase in DCA 701, 702, 801 &amp; 802 as vehicles will continue to leave the road, but now without hitting objects [all else being equal]. The net benefit relates to the difference in the cost of the accident-types.</t>
  </si>
  <si>
    <t>Note 3 For treatment code S 19, DCA 501 is also relevant [use DCA 201 cost].</t>
  </si>
  <si>
    <t>Off road</t>
  </si>
  <si>
    <t>Off road, hit object</t>
  </si>
  <si>
    <t>Loss of control, on road</t>
  </si>
  <si>
    <t>Loss of control,  on road</t>
  </si>
  <si>
    <t>Vehicle hits train</t>
  </si>
  <si>
    <t>Roadside hazards –Remove</t>
  </si>
  <si>
    <t>Roadside hazards –Guard rail</t>
  </si>
  <si>
    <t>Frangible posts, poles</t>
  </si>
  <si>
    <t>Note 4</t>
  </si>
  <si>
    <t>Note 5</t>
  </si>
  <si>
    <t>Accident-type [DCA - “Definitions for Coding Accidents”] refers to the system of classifying crashes by the movements of road users leading up to the impact. Descriptions of the system are to be found in “Standard Accident Definitions: Primary Accident Classes and Accident Types, Andreassen, D., in Australian Road Research, 13[1], pp 10-24, March, 1983” and various later versions.</t>
  </si>
  <si>
    <r>
      <t>Note 4</t>
    </r>
    <r>
      <rPr>
        <sz val="10"/>
        <rFont val="Times New Roman"/>
        <family val="1"/>
      </rPr>
      <t xml:space="preserve"> </t>
    </r>
  </si>
  <si>
    <t>For treatment code S 24, the effect will be that the injury outcome distribution will change within DCA codes 703, 704, 803, 804 rather than a reduction in the number of crashes per se. This gives reduced average number per crash of deaths and serious injuries and more minor injuries.</t>
  </si>
  <si>
    <t>Road Sections Matrix - Non-intersection related crashes</t>
  </si>
  <si>
    <t>Intersection Matrix - Intersection related crashes.</t>
  </si>
  <si>
    <t>+140</t>
  </si>
  <si>
    <t>+30</t>
  </si>
  <si>
    <t>+20</t>
  </si>
  <si>
    <t>+90</t>
  </si>
  <si>
    <t>+10</t>
  </si>
  <si>
    <t>+80</t>
  </si>
  <si>
    <t>Treatment Code</t>
  </si>
  <si>
    <t>Metro / Rural</t>
  </si>
  <si>
    <t>Discrete / Length</t>
  </si>
  <si>
    <t>Road Name Primary</t>
  </si>
  <si>
    <t>Intersecting Road / Location</t>
  </si>
  <si>
    <t>Estimated Savings</t>
  </si>
  <si>
    <t>Present Value Factor</t>
  </si>
  <si>
    <t>Council Area</t>
  </si>
  <si>
    <t>Present Value of Benefits ($)</t>
  </si>
  <si>
    <t>Estimated Cost ($)</t>
  </si>
  <si>
    <t>In most projects, a single type of treatment does not necessarily benefit all crashes at the nominated site.</t>
  </si>
  <si>
    <t>I have problem filling the spreadsheet.</t>
  </si>
  <si>
    <t>Yes. In some projects, when the type of treatment does benefit all the crashes at the nominated site.</t>
  </si>
  <si>
    <t>You must have the crash history of the site for the type and the number of crashes.  For crash reductions, use the Treatment/Crash Reduction Matrix in this file to identify the appropriate crash reductions. A guide to typical life of treatments is also attached in this file.</t>
  </si>
  <si>
    <t>For example, if guardfence is to be installed to treat crash C2, clearly C1 and C3 would not benefit from the treatment.</t>
  </si>
  <si>
    <t>What is the purpose of this spreadsheet?</t>
  </si>
  <si>
    <t xml:space="preserve">This spreadsheet invidually calculates the benefit of each proposed treatment against each crash identified in the nominated site. This means the BCR would be more accurate. </t>
  </si>
  <si>
    <t>Years</t>
  </si>
  <si>
    <t>Rural</t>
  </si>
  <si>
    <t>Councils</t>
  </si>
  <si>
    <t>Alexandrina Council</t>
  </si>
  <si>
    <t>DC Coorong</t>
  </si>
  <si>
    <t>DC Grant</t>
  </si>
  <si>
    <t>DC Karoonda East Murray</t>
  </si>
  <si>
    <t>DC Kingston</t>
  </si>
  <si>
    <t>DC Robe</t>
  </si>
  <si>
    <t>DC Yankalilla</t>
  </si>
  <si>
    <t>Kangaroo Island Council</t>
  </si>
  <si>
    <t>Mid Murray Council</t>
  </si>
  <si>
    <t>Rural City of Murray Bridge</t>
  </si>
  <si>
    <t>Southern Mallee District Council</t>
  </si>
  <si>
    <t>City of Mount Gambier</t>
  </si>
  <si>
    <t>City of Mitcham</t>
  </si>
  <si>
    <t>City of Playford</t>
  </si>
  <si>
    <t>City of Onkaparinga</t>
  </si>
  <si>
    <t>City of Salisbury</t>
  </si>
  <si>
    <t>Clare &amp; Gilbert Valleys Council</t>
  </si>
  <si>
    <t>Barossa Council</t>
  </si>
  <si>
    <t>DC Cleve</t>
  </si>
  <si>
    <t>DC Lower Eyre Peninsula</t>
  </si>
  <si>
    <t>Adelaide City Council</t>
  </si>
  <si>
    <t>Adelaide Hills Council</t>
  </si>
  <si>
    <t>Anangu Pitjantjatjara Yankuytjatjara</t>
  </si>
  <si>
    <t>DC Barunga West</t>
  </si>
  <si>
    <t>Campbelltown CC</t>
  </si>
  <si>
    <t>DC Ceduna</t>
  </si>
  <si>
    <t>City of Charles Sturt</t>
  </si>
  <si>
    <t>DC Coober Pedy</t>
  </si>
  <si>
    <t>DC Copper Coast</t>
  </si>
  <si>
    <t>DC Elliston</t>
  </si>
  <si>
    <t>Flinders Rangers Council</t>
  </si>
  <si>
    <t>Town of Gawler</t>
  </si>
  <si>
    <t>Gerard</t>
  </si>
  <si>
    <t>City of Holdfast Bay</t>
  </si>
  <si>
    <t>RC Goyder</t>
  </si>
  <si>
    <t>DC Kimba</t>
  </si>
  <si>
    <t>DC Le Hunte</t>
  </si>
  <si>
    <t>Light RC</t>
  </si>
  <si>
    <t>Maralinga Tjarutja</t>
  </si>
  <si>
    <t>City of Marion</t>
  </si>
  <si>
    <t>DC Mt Remarkable</t>
  </si>
  <si>
    <t>Nepabunna Community Imcorporated</t>
  </si>
  <si>
    <t>Northern Area Council</t>
  </si>
  <si>
    <t>City of Norwood, Payneham &amp; St Peters</t>
  </si>
  <si>
    <t>City of Port Adelaide Enfield</t>
  </si>
  <si>
    <t>DC Orroroo Carrieton</t>
  </si>
  <si>
    <t>Outback Areas of Community Development Trust</t>
  </si>
  <si>
    <t>DC Peterborough</t>
  </si>
  <si>
    <t>Port Augusta City Council</t>
  </si>
  <si>
    <t>City of Port Lincoln</t>
  </si>
  <si>
    <t>City of Prospect</t>
  </si>
  <si>
    <t>DC Renmark - Paringa</t>
  </si>
  <si>
    <t>Municipal Council of Roxby Downs</t>
  </si>
  <si>
    <t>DC Streaky Bay</t>
  </si>
  <si>
    <t>City of Tea Tree Gully</t>
  </si>
  <si>
    <t>DC Tumby Bay</t>
  </si>
  <si>
    <t>City of Unley</t>
  </si>
  <si>
    <t>Corporation of the Town of Walkerville</t>
  </si>
  <si>
    <t>City of West Torrens</t>
  </si>
  <si>
    <t>Yalata</t>
  </si>
  <si>
    <t>DC Yorke Peninsula</t>
  </si>
  <si>
    <t>Berri - Barmera Council</t>
  </si>
  <si>
    <t>City of Burnside</t>
  </si>
  <si>
    <t>Corporation of the City of Whyalla</t>
  </si>
  <si>
    <t>DC Franklin Harbour</t>
  </si>
  <si>
    <t>Kingston RC</t>
  </si>
  <si>
    <t>DC Loxton Waikerie</t>
  </si>
  <si>
    <t>DC of Mt Barker</t>
  </si>
  <si>
    <t>Naracoorte and Lucindale</t>
  </si>
  <si>
    <t>Port Pirie RC</t>
  </si>
  <si>
    <t xml:space="preserve">Tatiara DC </t>
  </si>
  <si>
    <t>City of Victor Harbor</t>
  </si>
  <si>
    <t xml:space="preserve">Wakefield RC </t>
  </si>
  <si>
    <t xml:space="preserve">Wattle Range </t>
  </si>
  <si>
    <t xml:space="preserve">Apart from checking that a project meets the eligibility criteria, the purpose of calculating the BCR is to rank and thereby prioritise projects in terms of their safety benefit to the community as a whole. </t>
  </si>
  <si>
    <t>The aim of these notes is to keep the calculation simple and consistent so that projects can be compared on an equal basis.</t>
  </si>
  <si>
    <t>1)</t>
  </si>
  <si>
    <t>Use, as a minimum, the last 5 years of crash data to determine the average number of crashes or crash rate per annum. Selecting the worst 3 consecutive years with the highest crash rate does not give a true representation of crash history. A period of 5 years or more should give a realistic average crash rate for the site. A shorter, more recent period will be accepted where it can be justified, e.g. recent increases in traffic volumes as a result of recent development or changes in traffic patterns.</t>
  </si>
  <si>
    <t>2)</t>
  </si>
  <si>
    <t>Only those crash types addressed by the proposed treatment should be included in the analysis. For example, shoulder widening is unlikely to reduce the incidence of adjacent approach crashes at intersections along a length of road.</t>
  </si>
  <si>
    <t>3)</t>
  </si>
  <si>
    <t>4)</t>
  </si>
  <si>
    <t>Black Spot Administration notes do not provide guidance on the combined effect of undertaking a number of treatments over a section of road. The arithmetic sum should not be used; however, logic suggests that there would be a combined effect from multiple treatments, but not to the extent of the sum of the individual treatments. Therefore, in the absence of any guidance, it is suggested to adopt the following method of calculation for applying two or more percentage reductions.</t>
  </si>
  <si>
    <t>Example - say there was a left hand curve on a rural road, where there had been 10 crashes involving cars running off the road and hitting trees (DCA 804)</t>
  </si>
  <si>
    <t>It is decided to install curve-warning signs with advisory speed plates and to seal the shoulders.</t>
  </si>
  <si>
    <t>Looking at the Treatment / Crash Reduction Matrix these two treatments can be expected to lead to the following crash reductions:</t>
  </si>
  <si>
    <t xml:space="preserve">Seal the Shoulders (S14): </t>
  </si>
  <si>
    <t>40% reduction</t>
  </si>
  <si>
    <t>Advisory speed signs on curves (S15):</t>
  </si>
  <si>
    <t>30% reduction</t>
  </si>
  <si>
    <t>This does not mean the total reduction is cumulative (70%).  To calculate the actual expected crash reduction, take one of the treatments (it doesn’t matter which) and apply the crash reduction factor to the total applicable crashes.  Then take the other treatment and apply its crash reduction factor to the remaining applicable crashes.</t>
  </si>
  <si>
    <t>In this example:</t>
  </si>
  <si>
    <t>Seal the shoulders: 40% x 10 crashes = reduction of 4 (leaving 6)</t>
  </si>
  <si>
    <t>Advisory speed signs: 30% x 6 (not 10) = reduction of further 1.8 crashes leaving an expected 4.2 crashes, and totaling an estimated reduction of 5.8 crashes, this combined treatment results in an estimated 58% reduction in crashes.</t>
  </si>
  <si>
    <t>If the order of the calculations is reversed you will see that the same answer is achieved.</t>
  </si>
  <si>
    <t>5)</t>
  </si>
  <si>
    <t>Use an appropriate crash reduction factor and crash cost (as per the matrix) for each crash type. In other words, treat each crash type separately in the analysis.</t>
  </si>
  <si>
    <t>6)</t>
  </si>
  <si>
    <t>A discount factor of 7% is to be used.</t>
  </si>
  <si>
    <t>7)</t>
  </si>
  <si>
    <t>8)</t>
  </si>
  <si>
    <t xml:space="preserve">Ignore travel time and vehicle operating benefits. The sole purpose of the black spot program is to reduce crashes and road trauma. It is not intended to be a road funding program. In most cases, travel time and vehicle operating benefits for black spot projects will be negligible. If they are significant, and funding cannot be justified on the basis of crash reduction benefits only, it could be argued that the project should be funded from a different program. </t>
  </si>
  <si>
    <t>9)</t>
  </si>
  <si>
    <t>Exclude property damage only (PDO) crashes in the analysis. The ratio of PDO crashes to casualty crashes generally does not vary significantly and so their exclusion will have minimal effect on the ranking of projects. Furthermore, the value of PDO crashes is very much less than casualty crashes.</t>
  </si>
  <si>
    <t>Cost / casualty crash ('000)</t>
  </si>
  <si>
    <t>Title:</t>
  </si>
  <si>
    <t>Organisation:</t>
  </si>
  <si>
    <t>Table 1 - Indicative Lifetimes of Treatments</t>
  </si>
  <si>
    <t>Table 2 - Present Value Factor for 7% Discount Rate</t>
  </si>
  <si>
    <t>We have provided, as table 1, some indicative treatment lives for some typical road safety improvements and suggest that these be used in the benefit-cost calculations.  Other evaluation periods can be used but will require justification.</t>
  </si>
  <si>
    <t>Link to</t>
  </si>
  <si>
    <t>Table 1</t>
  </si>
  <si>
    <t xml:space="preserve">Link to </t>
  </si>
  <si>
    <t>Life of Treatment</t>
  </si>
  <si>
    <t>Just fill in the cells in white with relevent information and a BCR is calculated. To finish, just click on "Create" (just below the black spot logos) to send the nomination to a new workbook.</t>
  </si>
  <si>
    <t>Can I use my own BCR calculation spreadsheet?</t>
  </si>
  <si>
    <t>No. One spreadsheet used by all will provide consistency throughout the state.</t>
  </si>
  <si>
    <t>Return to FAQs</t>
  </si>
  <si>
    <t>Region</t>
  </si>
  <si>
    <t>Eastern</t>
  </si>
  <si>
    <t>North &amp; Western</t>
  </si>
  <si>
    <t>1) Region drop down list included</t>
  </si>
  <si>
    <t>2) Indicative life drop down list included</t>
  </si>
  <si>
    <t>3) Present value factor automated</t>
  </si>
  <si>
    <t>BCR spreadsheet</t>
  </si>
  <si>
    <t>Latest changes</t>
  </si>
  <si>
    <t>Date</t>
  </si>
  <si>
    <t>Change</t>
  </si>
  <si>
    <t>4) Year 5 included in Table 2 Present Value Factor for 7% discount rate</t>
  </si>
  <si>
    <t>5) Duplicated Hit Parked Car removed from list of crashes</t>
  </si>
  <si>
    <t>Period of evalution:</t>
  </si>
  <si>
    <t>Details of Proposed Treatment</t>
  </si>
  <si>
    <t>Combined Reduction Factor (%)</t>
  </si>
  <si>
    <t>Signature &amp; Date</t>
  </si>
  <si>
    <t>Metro/Rural</t>
  </si>
  <si>
    <t>Year</t>
  </si>
  <si>
    <t>Reduction Matrix</t>
  </si>
  <si>
    <t>Accident -Type [DCA Code]</t>
  </si>
  <si>
    <t>101-109</t>
  </si>
  <si>
    <t>202 - 206</t>
  </si>
  <si>
    <t>301 - 304</t>
  </si>
  <si>
    <t>305 - 307</t>
  </si>
  <si>
    <t>308, 309</t>
  </si>
  <si>
    <t>001-003</t>
  </si>
  <si>
    <t>706 - 707</t>
  </si>
  <si>
    <t>601, 401-2</t>
  </si>
  <si>
    <t>701-702</t>
  </si>
  <si>
    <t>703-704</t>
  </si>
  <si>
    <t>801-802</t>
  </si>
  <si>
    <t>803-804</t>
  </si>
  <si>
    <t>Adjacent Approach</t>
  </si>
  <si>
    <t>Head On</t>
  </si>
  <si>
    <t>Loss of control L or R turns</t>
  </si>
  <si>
    <t>Off Road (Straight)</t>
  </si>
  <si>
    <t>Off Road Hit Object (Straight)</t>
  </si>
  <si>
    <t>Loss of control, on road (Straight)</t>
  </si>
  <si>
    <t>Off Road (Curve)</t>
  </si>
  <si>
    <t>Off Road Hit Object (Curve)</t>
  </si>
  <si>
    <t>Loss of control, on road (Curve)</t>
  </si>
  <si>
    <t>Discrete/Length</t>
  </si>
  <si>
    <t>K1</t>
  </si>
  <si>
    <t>Discrete</t>
  </si>
  <si>
    <t>New traffic signals [no turn arrow]</t>
  </si>
  <si>
    <t>K2</t>
  </si>
  <si>
    <t>Length</t>
  </si>
  <si>
    <t>New signal with turn arrows</t>
  </si>
  <si>
    <t>K3</t>
  </si>
  <si>
    <t>K4</t>
  </si>
  <si>
    <t>K22</t>
  </si>
  <si>
    <t>K5</t>
  </si>
  <si>
    <t>K6</t>
  </si>
  <si>
    <t>K7</t>
  </si>
  <si>
    <t>K8</t>
  </si>
  <si>
    <t>K9</t>
  </si>
  <si>
    <t>K10</t>
  </si>
  <si>
    <t>Improve/reinforce priority signs</t>
  </si>
  <si>
    <t>K11</t>
  </si>
  <si>
    <t>K12</t>
  </si>
  <si>
    <t>K13</t>
  </si>
  <si>
    <t>K14</t>
  </si>
  <si>
    <t>K15</t>
  </si>
  <si>
    <t>K16</t>
  </si>
  <si>
    <t>K17</t>
  </si>
  <si>
    <t>K18</t>
  </si>
  <si>
    <t>K19</t>
  </si>
  <si>
    <t>Reduce radius on Left turn sliplane</t>
  </si>
  <si>
    <t>K20</t>
  </si>
  <si>
    <t>Protect L turn lane in crossing street</t>
  </si>
  <si>
    <t>K21</t>
  </si>
  <si>
    <t>S1</t>
  </si>
  <si>
    <t>S2</t>
  </si>
  <si>
    <t>S3</t>
  </si>
  <si>
    <t>S4</t>
  </si>
  <si>
    <t>S5</t>
  </si>
  <si>
    <t>S6</t>
  </si>
  <si>
    <t>S7</t>
  </si>
  <si>
    <t>S8</t>
  </si>
  <si>
    <t>Indented RT islands</t>
  </si>
  <si>
    <t>S9</t>
  </si>
  <si>
    <t>S10</t>
  </si>
  <si>
    <t>Roadside hazard - Removed</t>
  </si>
  <si>
    <t>S11</t>
  </si>
  <si>
    <t>Roadside hazard - Guard rail</t>
  </si>
  <si>
    <t>S12</t>
  </si>
  <si>
    <t>S13</t>
  </si>
  <si>
    <t>Seal Shoulder</t>
  </si>
  <si>
    <t>S14</t>
  </si>
  <si>
    <t>S15</t>
  </si>
  <si>
    <t>S16</t>
  </si>
  <si>
    <t>S17</t>
  </si>
  <si>
    <t>Reconstruct super on curve</t>
  </si>
  <si>
    <t>S18</t>
  </si>
  <si>
    <t>Climbing lane (overtaking)</t>
  </si>
  <si>
    <t>S19</t>
  </si>
  <si>
    <t xml:space="preserve">Signs [rail crossing] </t>
  </si>
  <si>
    <t>S20</t>
  </si>
  <si>
    <t>S21</t>
  </si>
  <si>
    <t>Barriers/gates [rail crossing]</t>
  </si>
  <si>
    <t>S22</t>
  </si>
  <si>
    <t>Bridge/overpass [ rail crossing]</t>
  </si>
  <si>
    <t>S23</t>
  </si>
  <si>
    <t>S24</t>
  </si>
  <si>
    <t>Mast arm</t>
  </si>
  <si>
    <t>1) Reduction factor automated</t>
  </si>
  <si>
    <t>2) Metro/Rural drop down list included</t>
  </si>
  <si>
    <t>3) Discrete/Length drop down list included</t>
  </si>
  <si>
    <t>4) Previous version is still acceptable</t>
  </si>
  <si>
    <t>Can I nominate/propose my own treatment that is not in the list?</t>
  </si>
  <si>
    <t>Contact us</t>
  </si>
  <si>
    <r>
      <t>FA</t>
    </r>
    <r>
      <rPr>
        <sz val="26"/>
        <color indexed="10"/>
        <rFont val="Arial"/>
        <family val="2"/>
      </rPr>
      <t>Q</t>
    </r>
    <r>
      <rPr>
        <sz val="26"/>
        <rFont val="Arial"/>
        <family val="2"/>
      </rPr>
      <t>s</t>
    </r>
  </si>
  <si>
    <t>Speak with us in the first instance you wish to do so. If approved, use "Others" in the drop down list in the list of treatments. In a few words decribe your proposed treatment under "Details of Proposed Treatment" box. Under the reduction factor, use "Others" and replace the existing 0% with your estimated reduction factor.</t>
  </si>
  <si>
    <t>5) User can enter a new treatment approved by RAPP</t>
  </si>
  <si>
    <t>6) Period of evaluation is flexible to accommodate past BCR calculation</t>
  </si>
  <si>
    <t>7) Combined reduction factor included to enable checking process easier</t>
  </si>
  <si>
    <t>1) Important. Changes to the Reduction factor matrix</t>
  </si>
  <si>
    <t>SA Crash Type</t>
  </si>
  <si>
    <t>DCA code</t>
  </si>
  <si>
    <t>Hit Fixed Object, Hit Animal</t>
  </si>
  <si>
    <t>On Straight Off Road hit Object</t>
  </si>
  <si>
    <t>On Curve Off Road hit object</t>
  </si>
  <si>
    <t>Hit Parked vehicle</t>
  </si>
  <si>
    <t>401-402</t>
  </si>
  <si>
    <t>601, 604</t>
  </si>
  <si>
    <t>Hit pedestrian</t>
  </si>
  <si>
    <t>Left Road - Out of Control</t>
  </si>
  <si>
    <t>On Straight Off Road</t>
  </si>
  <si>
    <t>706-707</t>
  </si>
  <si>
    <t>On Curve Off Road</t>
  </si>
  <si>
    <t>Rear End</t>
  </si>
  <si>
    <t>301-304</t>
  </si>
  <si>
    <t>Right Angle</t>
  </si>
  <si>
    <t>Vehicle hit trains</t>
  </si>
  <si>
    <t>Right Turn</t>
  </si>
  <si>
    <t>202-207</t>
  </si>
  <si>
    <t>Opposing turn</t>
  </si>
  <si>
    <t>Rollover</t>
  </si>
  <si>
    <t>On Straight Loss of control, on road</t>
  </si>
  <si>
    <t>On Curve Loss of control, on road</t>
  </si>
  <si>
    <t>Side swipe</t>
  </si>
  <si>
    <t>305-307</t>
  </si>
  <si>
    <t>308-309</t>
  </si>
  <si>
    <t>DCA Description</t>
  </si>
  <si>
    <t>Note: SA Crash Type may refer to two/more types of DCA crashes. Should this discrepancy occur, it is advisable to refer to description of the crash.</t>
  </si>
  <si>
    <t>Table 3 - SA Crash Type - DCA</t>
  </si>
  <si>
    <t>Return to Guide</t>
  </si>
  <si>
    <t>Modify roundabout (Approach deflection)</t>
  </si>
  <si>
    <t>Hit Animal</t>
  </si>
  <si>
    <t>Install street lighting</t>
  </si>
  <si>
    <t>Dedicated left turn lane at a roundabout separating traffic using soild median scheme</t>
  </si>
  <si>
    <t>Install median wire rope</t>
  </si>
  <si>
    <t>Audio Tactile Line Marking</t>
  </si>
  <si>
    <t>Extend right turn lane</t>
  </si>
  <si>
    <t>Mast Arm</t>
  </si>
  <si>
    <t>Dedicated left turn lane at a roundabout separating traffic using solid median scheme</t>
  </si>
  <si>
    <t>Straight</t>
  </si>
  <si>
    <t>Curve</t>
  </si>
  <si>
    <t>INTERSECTION</t>
  </si>
  <si>
    <t>NON INTERSECTION</t>
  </si>
  <si>
    <t xml:space="preserve">          Roundabout</t>
  </si>
  <si>
    <t xml:space="preserve">          New traffic signals [no turn arrow]</t>
  </si>
  <si>
    <t xml:space="preserve">          New signal with turn arrows</t>
  </si>
  <si>
    <t xml:space="preserve">          Remodel signal</t>
  </si>
  <si>
    <t xml:space="preserve">          Add right turn arrow</t>
  </si>
  <si>
    <t xml:space="preserve">          Grade separation</t>
  </si>
  <si>
    <t xml:space="preserve">          Improve sight lines</t>
  </si>
  <si>
    <t xml:space="preserve">          Street closure [one leg of cross]</t>
  </si>
  <si>
    <t xml:space="preserve">          Street closure [close stem of Tee]</t>
  </si>
  <si>
    <t xml:space="preserve">          Stagger cross intersection [right-left]</t>
  </si>
  <si>
    <t xml:space="preserve">          Improve/reinforce priority signs</t>
  </si>
  <si>
    <t xml:space="preserve">          Ban right turns</t>
  </si>
  <si>
    <t xml:space="preserve">          Ban left or U turns</t>
  </si>
  <si>
    <t xml:space="preserve">          Improve lighting</t>
  </si>
  <si>
    <t xml:space="preserve">          Traffic islands on approaches</t>
  </si>
  <si>
    <t xml:space="preserve">          Indented right island</t>
  </si>
  <si>
    <t xml:space="preserve">          Painted turn lane - Intersection</t>
  </si>
  <si>
    <t xml:space="preserve">          Ban parking adjacent to intersection</t>
  </si>
  <si>
    <t xml:space="preserve">          Extend median through intersection</t>
  </si>
  <si>
    <t xml:space="preserve">          Reduce radius on Left turn sliplane</t>
  </si>
  <si>
    <t xml:space="preserve">          Protect L turn lane in crossing street</t>
  </si>
  <si>
    <t xml:space="preserve">          Median on existing road</t>
  </si>
  <si>
    <t xml:space="preserve">          Pedestrian refuge</t>
  </si>
  <si>
    <t xml:space="preserve">          Pedestrian crossing</t>
  </si>
  <si>
    <t xml:space="preserve">          Pedestrian overpass</t>
  </si>
  <si>
    <t xml:space="preserve">          Pedestrian signals</t>
  </si>
  <si>
    <t xml:space="preserve">          Ped crossing lighting</t>
  </si>
  <si>
    <t xml:space="preserve">          Improved route lighting</t>
  </si>
  <si>
    <t xml:space="preserve">          Clearway, parking bans</t>
  </si>
  <si>
    <t xml:space="preserve">          Indented RT islands</t>
  </si>
  <si>
    <t xml:space="preserve">          Painted turn lanes - Non Intersection</t>
  </si>
  <si>
    <t xml:space="preserve">          Roadside hazard - Removed</t>
  </si>
  <si>
    <t xml:space="preserve">          Roadside hazard - Guard rail</t>
  </si>
  <si>
    <t xml:space="preserve">          Seal Shoulder</t>
  </si>
  <si>
    <t xml:space="preserve">          Advisory speed sign on curves</t>
  </si>
  <si>
    <t xml:space="preserve">          Delineation</t>
  </si>
  <si>
    <t xml:space="preserve">          Edgelines</t>
  </si>
  <si>
    <t xml:space="preserve">          Reconstruct super on curve</t>
  </si>
  <si>
    <t xml:space="preserve">          Climbing lane (overtaking)</t>
  </si>
  <si>
    <t xml:space="preserve">          Signs [rail crossing] </t>
  </si>
  <si>
    <t xml:space="preserve">          Flashing lights [rail crossing]</t>
  </si>
  <si>
    <t xml:space="preserve">          Barriers/gates [rail crossing]</t>
  </si>
  <si>
    <t xml:space="preserve">          Bridge/overpass [ rail crossing]</t>
  </si>
  <si>
    <t xml:space="preserve">          Frangible posts, poles</t>
  </si>
  <si>
    <t xml:space="preserve">          Mast arm</t>
  </si>
  <si>
    <t xml:space="preserve">          Install median wire rope</t>
  </si>
  <si>
    <t xml:space="preserve">          Audio Tactile Line Marking</t>
  </si>
  <si>
    <t xml:space="preserve">          Extend right turn lane</t>
  </si>
  <si>
    <t>OTHERS</t>
  </si>
  <si>
    <t xml:space="preserve">          Modify existing roundabout to improve approach deflection</t>
  </si>
  <si>
    <t xml:space="preserve">          Warning Sign: Wildlife</t>
  </si>
  <si>
    <t xml:space="preserve">          Install street lighting (speed environment &lt;80km/hr)</t>
  </si>
  <si>
    <t>1) BCR spreadsheet cells protected</t>
  </si>
  <si>
    <t>2) Addition to treatment options</t>
  </si>
  <si>
    <t>No. of Crashes</t>
  </si>
  <si>
    <t>Modify existing roundabout to improve approach deflection</t>
  </si>
  <si>
    <t>Warning Sign - Wildlife</t>
  </si>
  <si>
    <t>Install street lighting (speed environment &lt;80km/hr)</t>
  </si>
  <si>
    <t xml:space="preserve">          Stagger cross intersection [left-right]</t>
  </si>
  <si>
    <t>Left Turn Lane</t>
  </si>
  <si>
    <t xml:space="preserve">          Left Turn Lane</t>
  </si>
  <si>
    <t>1) Addition to treatment options</t>
  </si>
  <si>
    <t>2) Important. Changes to the Reduction factor matrix</t>
  </si>
  <si>
    <t>Stagger cross intersection [left-right]</t>
  </si>
  <si>
    <t xml:space="preserve">          Install street lighting (speed environment &gt;80km/hr)</t>
  </si>
  <si>
    <t>Install street lighting (speed environment &gt;80km/hr)</t>
  </si>
  <si>
    <t>Appropriate Crash Reduction Factors can then be advised.</t>
  </si>
  <si>
    <t>Treatments and Crash Reduction Factors in the table below are preset for consistency and reflect the Black Spot Matrix.</t>
  </si>
  <si>
    <t xml:space="preserve">          Reduce Speed Limit (60 to 50kmh) with other treatments </t>
  </si>
  <si>
    <t xml:space="preserve">          Reduce Speed Limit (100 to 80kmh) with other treatments </t>
  </si>
  <si>
    <t xml:space="preserve">          Reduce Speed Limit (110 to 100kmh) with other treatments </t>
  </si>
  <si>
    <t xml:space="preserve">          Dedicated LT lane at R/about separating traffic with soild median</t>
  </si>
  <si>
    <t>Dedicated LT lane at R/about separating traffic with soild median</t>
  </si>
  <si>
    <t>Warning Sign: Wildlife</t>
  </si>
  <si>
    <t xml:space="preserve">Reduce Speed Limit (60 to 50kmh) with other treatments </t>
  </si>
  <si>
    <t xml:space="preserve">Reduce Speed Limit (100 to 80kmh) with other treatments </t>
  </si>
  <si>
    <t xml:space="preserve">Reduce Speed Limit (110 to 100kmh) with other treatments </t>
  </si>
  <si>
    <t>Special Reduction Factors - Indicative Treatment Life</t>
  </si>
  <si>
    <t>Apply the crash reduction factors given in the Treatment / Crash Reduction Matrix (provided in the Black Spot Matrix at the Nation Building Black Spot website) in a reasonable manner. Adjust the figure given in the matrix if the treatment does not fully meet the intended description. For example, the matrix suggests a 40% reduction in head-on crashes and off-carriageway crashes for shoulder sealing. If only a minimal width of shoulder is being sealed, a reduction of this magnitude is unlikely to be achieved, particularly on a road with poor alignment in hilly terrain. Another example would be the relative reduction on head-on crashes of a turn-out versus a full passing lane.</t>
  </si>
  <si>
    <t xml:space="preserve">A simple but consistent method of calculating the BCR will give a similar ranking of projects to a more rigorous, albeit more accurate calculation. The absolute value will only become critical when there is a shortage of projects meeting the eligibility criteria of minimum BCR of 1.5. This is unlikely in the foreseeable future. </t>
  </si>
  <si>
    <t xml:space="preserve">         Widen existing sealed shoulder(seal 1.0m from through lane)</t>
  </si>
  <si>
    <t xml:space="preserve">         Widen existing sealed shoulder(seal 2.0m from through lane)</t>
  </si>
  <si>
    <t>ATTACH CRASH DATA HERE:</t>
  </si>
  <si>
    <t>Severity</t>
  </si>
  <si>
    <t>Crash Type</t>
  </si>
  <si>
    <t>Crash Date</t>
  </si>
  <si>
    <t>Total Casualties</t>
  </si>
  <si>
    <t>Fatalities</t>
  </si>
  <si>
    <t>Serious Injuries</t>
  </si>
  <si>
    <t>Key Road</t>
  </si>
  <si>
    <t>Cross Road 1</t>
  </si>
  <si>
    <t>Cross Road 2</t>
  </si>
  <si>
    <t>Location Type</t>
  </si>
  <si>
    <t>Light Condition</t>
  </si>
  <si>
    <t>Apparent Error</t>
  </si>
  <si>
    <t>Traffic Control</t>
  </si>
  <si>
    <t>Speed Limit</t>
  </si>
  <si>
    <t>1) Updated Metro Curve - Off road value to 148.0</t>
  </si>
  <si>
    <t>2) Crash cost updated from 2008 values using 3% CPI average</t>
  </si>
  <si>
    <t>Road Crash Details for selected Road Segments</t>
  </si>
  <si>
    <t>Total Units</t>
  </si>
  <si>
    <t>Road Surface</t>
  </si>
  <si>
    <t>Surface Condition</t>
  </si>
  <si>
    <t>Weather</t>
  </si>
  <si>
    <t>Unit Responsible</t>
  </si>
  <si>
    <t>Road Features Other</t>
  </si>
  <si>
    <t>Fatal</t>
  </si>
  <si>
    <t>Crash severity</t>
  </si>
  <si>
    <t>* to be used in Col D under Cost / casualty crash ('000)</t>
  </si>
  <si>
    <t>Note</t>
  </si>
  <si>
    <t>Crash Severity</t>
  </si>
  <si>
    <t>Length (km) - not required if "Discrete"</t>
  </si>
  <si>
    <t>Median Closer</t>
  </si>
  <si>
    <t xml:space="preserve">          Protected Right Turn Lane, S-Lane/Channelisation</t>
  </si>
  <si>
    <t>Protected Right Turn Lane, S-Lane/Channelisation</t>
  </si>
  <si>
    <t xml:space="preserve">          Protected Right Turn Lane, S-Lane/Painted</t>
  </si>
  <si>
    <t>Protected Right Turn Lane, S-Lane/Painted</t>
  </si>
  <si>
    <t xml:space="preserve">          Left Turn Acceleration Lane</t>
  </si>
  <si>
    <t>Left Turn Acceleration Lane</t>
  </si>
  <si>
    <t xml:space="preserve">          Seperate Left Turn Deceleration lane, Painted or Channelisaed</t>
  </si>
  <si>
    <t>Seperate Left Turn Deceleration lane, Painted or Channelisaed</t>
  </si>
  <si>
    <t xml:space="preserve">          Painted median greater than 1.5m wide</t>
  </si>
  <si>
    <t>Painted median greater than 1.5m wide</t>
  </si>
  <si>
    <t xml:space="preserve">          Route traffice calming scheme</t>
  </si>
  <si>
    <t>Route traffice calming scheme</t>
  </si>
  <si>
    <t xml:space="preserve">          slow point on urban road, (Rised threshold/horizontal deviation</t>
  </si>
  <si>
    <t>slow point on urban road, (Rised threshold/horizontal deviation</t>
  </si>
  <si>
    <t xml:space="preserve">          Provision of m edian guardrail, dual carriageway</t>
  </si>
  <si>
    <t>Provision of m edian guardrail, dual carriageway</t>
  </si>
  <si>
    <t xml:space="preserve">          Marking of edge-lines rural road</t>
  </si>
  <si>
    <t>Marking of edge-lines rural road</t>
  </si>
  <si>
    <t xml:space="preserve">          Median Closure</t>
  </si>
  <si>
    <r>
      <t xml:space="preserve">If </t>
    </r>
    <r>
      <rPr>
        <b/>
        <sz val="10"/>
        <rFont val="Arial"/>
        <family val="2"/>
      </rPr>
      <t>OTHER</t>
    </r>
    <r>
      <rPr>
        <sz val="10"/>
        <rFont val="Arial"/>
        <family val="2"/>
      </rPr>
      <t xml:space="preserve"> treatment is proposed, please contact us and advise of proposed treatment.</t>
    </r>
  </si>
  <si>
    <r>
      <t>Note:</t>
    </r>
    <r>
      <rPr>
        <u val="single"/>
        <sz val="12"/>
        <color indexed="10"/>
        <rFont val="Arial"/>
        <family val="2"/>
      </rPr>
      <t xml:space="preserve"> Only fatal, serious and minor injury crashes to be used in BCR calculation</t>
    </r>
  </si>
  <si>
    <t>Urban Fatal</t>
  </si>
  <si>
    <t>Urban Serious</t>
  </si>
  <si>
    <t>Urban Minor</t>
  </si>
  <si>
    <t>Rural Fatal</t>
  </si>
  <si>
    <t>Rural Serious</t>
  </si>
  <si>
    <t>Rural Minor</t>
  </si>
  <si>
    <t>Per Crash ($)in $000</t>
  </si>
  <si>
    <t>Per Crash ($) in $000</t>
  </si>
  <si>
    <t>Straight - Off road</t>
  </si>
  <si>
    <t>Straight - Off road, hit object</t>
  </si>
  <si>
    <t>Straight - Loss of control, on road</t>
  </si>
  <si>
    <t>Curve - Off road</t>
  </si>
  <si>
    <t>Curve - Off road, hit object</t>
  </si>
  <si>
    <t>Curve - Loss of control,  on road</t>
  </si>
  <si>
    <t>Adelaide Plains Council</t>
  </si>
  <si>
    <t>jjhgty6</t>
  </si>
  <si>
    <t>High skid resistance surface</t>
  </si>
  <si>
    <t>Wire rope safety barrier -roadside</t>
  </si>
  <si>
    <t>Wire rope safety barrier median</t>
  </si>
  <si>
    <t>High skid resistance treatment</t>
  </si>
  <si>
    <t>Install wire rope barrier on median or roadside</t>
  </si>
  <si>
    <t xml:space="preserve">          High skid resistance treatment</t>
  </si>
  <si>
    <t xml:space="preserve">          Install wire rope barrier-roadside</t>
  </si>
  <si>
    <t>Install wire rope barrier -roadside</t>
  </si>
  <si>
    <t>Install 1.0m wide painted median with ATLM</t>
  </si>
  <si>
    <t>Region (DIT only)</t>
  </si>
  <si>
    <t>Report Number</t>
  </si>
  <si>
    <t>ID</t>
  </si>
  <si>
    <t>LINK</t>
  </si>
  <si>
    <t>Minor Injuries</t>
  </si>
  <si>
    <t>Key RRD</t>
  </si>
  <si>
    <t>CR 1 RRD</t>
  </si>
  <si>
    <t>Horizontal Alignment</t>
  </si>
  <si>
    <t>Vertical Alignment</t>
  </si>
  <si>
    <t>Location Description</t>
  </si>
  <si>
    <t>Unique Location</t>
  </si>
  <si>
    <t>X</t>
  </si>
  <si>
    <t>Y</t>
  </si>
  <si>
    <r>
      <t xml:space="preserve">Guidelines for the Calculation of Benefit Cost Ratio </t>
    </r>
    <r>
      <rPr>
        <sz val="10"/>
        <rFont val="Arial"/>
        <family val="2"/>
      </rPr>
      <t>extract from Black Spot Program Guidelines</t>
    </r>
  </si>
  <si>
    <t>2022 figures</t>
  </si>
  <si>
    <t>2024-25 Black Spot BCR Calculation Form - Using BITRE</t>
  </si>
  <si>
    <t>Cost of crashes in Urban SA 2023 based on BITRE</t>
  </si>
  <si>
    <t>Cost of crashes in Rural SA 2023 based on BITRE</t>
  </si>
  <si>
    <t>Source: Guide to Road Safety Part 2</t>
  </si>
  <si>
    <t>Cost per casualty crashes (2023 values)</t>
  </si>
  <si>
    <t>Reference</t>
  </si>
  <si>
    <t>https://austroads.com.au/publications/road-safety/agrs02/media/AGRS02-21_Guide_to_Road_Safety_Part_2_Safe_Roads.pdf</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</si>
</sst>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_-&quot;$&quot;* #,##0.0_-;\-&quot;$&quot;* #,##0.0_-;_-&quot;$&quot;* &quot;-&quot;??_-;_-@_-"/>
    <numFmt numFmtId="168" formatCode="_-&quot;$&quot;* #,##0_-;\-&quot;$&quot;* #,##0_-;_-&quot;$&quot;* &quot;-&quot;??_-;_-@_-"/>
    <numFmt numFmtId="169" formatCode="&quot;$&quot;#,##0.00"/>
    <numFmt numFmtId="170" formatCode="#,##0.000"/>
    <numFmt numFmtId="171" formatCode="#,##0.0"/>
    <numFmt numFmtId="172" formatCode="&quot;$&quot;#,##0"/>
    <numFmt numFmtId="173" formatCode="&quot;$&quot;#,##0.0"/>
    <numFmt numFmtId="174" formatCode="0.0000"/>
    <numFmt numFmtId="175" formatCode="_-* #,##0.0_-;\-* #,##0.0_-;_-* &quot;-&quot;?_-;_-@_-"/>
    <numFmt numFmtId="176" formatCode="_-* #,##0.000_-;\-* #,##0.000_-;_-* &quot;-&quot;???_-;_-@_-"/>
    <numFmt numFmtId="177" formatCode="#,##0.00_ ;\-#,##0.00\ "/>
    <numFmt numFmtId="178" formatCode="[$-C09]dddd\,\ d\ mmmm\ yyyy"/>
    <numFmt numFmtId="179" formatCode="[$-409]h:mm:ss\ AM/PM"/>
    <numFmt numFmtId="180" formatCode="0.000_ ;\-0.000\ "/>
    <numFmt numFmtId="181" formatCode="#,##0.0_ ;\-#,##0.0\ "/>
    <numFmt numFmtId="182" formatCode="#,##0_ ;\-#,##0\ "/>
    <numFmt numFmtId="183" formatCode="0.000000"/>
    <numFmt numFmtId="184" formatCode="0.00000"/>
    <numFmt numFmtId="185" formatCode="0.000"/>
    <numFmt numFmtId="186" formatCode="_-* #,##0.000_-;\-* #,##0.000_-;_-* &quot;-&quot;??_-;_-@_-"/>
    <numFmt numFmtId="187" formatCode="_-* #,##0.00_-;\-* #,##0.00_-;_-* &quot;-&quot;???_-;_-@_-"/>
    <numFmt numFmtId="188" formatCode="_-* #,##0.0000_-;\-* #,##0.0000_-;_-* &quot;-&quot;???_-;_-@_-"/>
    <numFmt numFmtId="189" formatCode="&quot;Yes&quot;;&quot;Yes&quot;;&quot;No&quot;"/>
    <numFmt numFmtId="190" formatCode="&quot;True&quot;;&quot;True&quot;;&quot;False&quot;"/>
    <numFmt numFmtId="191" formatCode="&quot;On&quot;;&quot;On&quot;;&quot;Off&quot;"/>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d"/>
    <numFmt numFmtId="202" formatCode="m/d/yyyy;@"/>
    <numFmt numFmtId="203" formatCode="[$-409]dddd\,\ mmmm\ dd\,\ yyyy"/>
    <numFmt numFmtId="204" formatCode="_-* #,##0_-;\-* #,##0_-;_-* &quot;-&quot;?_-;_-@_-"/>
    <numFmt numFmtId="205" formatCode="0.00_ ;\-0.00\ "/>
    <numFmt numFmtId="206" formatCode="[$-F800]dddd\,\ mmmm\ dd\,\ yyyy"/>
    <numFmt numFmtId="207" formatCode="dd/mm/yy\ h:mm\ AM/PM"/>
    <numFmt numFmtId="208" formatCode="_-* #,##0.0_-;\-* #,##0.0_-;_-* &quot;-&quot;_-;_-@_-"/>
    <numFmt numFmtId="209" formatCode="_-* #,##0.00_-;\-* #,##0.00_-;_-* &quot;-&quot;_-;_-@_-"/>
    <numFmt numFmtId="210" formatCode="#,##0.000_ ;\-#,##0.000\ "/>
    <numFmt numFmtId="211" formatCode="mmm\-yyyy"/>
    <numFmt numFmtId="212" formatCode="0.0%"/>
    <numFmt numFmtId="213" formatCode="mmm\ yyyy"/>
    <numFmt numFmtId="214" formatCode="mmmm\ yyyy;"/>
    <numFmt numFmtId="215" formatCode="d/mm/yyyy;@"/>
    <numFmt numFmtId="216" formatCode="_-&quot;$&quot;* #,##0.0_-;\-&quot;$&quot;* #,##0.0_-;_-&quot;$&quot;* &quot;-&quot;?_-;_-@_-"/>
    <numFmt numFmtId="217" formatCode="_-&quot;$&quot;* #,##0.000_-;\-&quot;$&quot;* #,##0.000_-;_-&quot;$&quot;* &quot;-&quot;??_-;_-@_-"/>
    <numFmt numFmtId="218" formatCode="_-&quot;$&quot;* #,##0.0000_-;\-&quot;$&quot;* #,##0.0000_-;_-&quot;$&quot;* &quot;-&quot;??_-;_-@_-"/>
    <numFmt numFmtId="219" formatCode="#,##0.0000"/>
    <numFmt numFmtId="220" formatCode="0.0000000"/>
    <numFmt numFmtId="221" formatCode="0.00000000"/>
    <numFmt numFmtId="222" formatCode="0.000000000"/>
  </numFmts>
  <fonts count="78">
    <font>
      <sz val="10"/>
      <name val="Arial"/>
      <family val="0"/>
    </font>
    <font>
      <b/>
      <sz val="10"/>
      <name val="Arial"/>
      <family val="2"/>
    </font>
    <font>
      <sz val="8"/>
      <name val="Arial"/>
      <family val="2"/>
    </font>
    <font>
      <u val="single"/>
      <sz val="10"/>
      <color indexed="36"/>
      <name val="Arial"/>
      <family val="2"/>
    </font>
    <font>
      <u val="single"/>
      <sz val="10"/>
      <color indexed="12"/>
      <name val="Arial"/>
      <family val="2"/>
    </font>
    <font>
      <b/>
      <sz val="12"/>
      <name val="Arial"/>
      <family val="2"/>
    </font>
    <font>
      <sz val="10"/>
      <name val="Times New Roman"/>
      <family val="1"/>
    </font>
    <font>
      <b/>
      <sz val="14"/>
      <name val="Arial"/>
      <family val="2"/>
    </font>
    <font>
      <b/>
      <sz val="14"/>
      <name val="Times New Roman"/>
      <family val="1"/>
    </font>
    <font>
      <sz val="9"/>
      <name val="Times New Roman"/>
      <family val="1"/>
    </font>
    <font>
      <sz val="8"/>
      <name val="Times New Roman"/>
      <family val="1"/>
    </font>
    <font>
      <b/>
      <sz val="10"/>
      <name val="Times New Roman"/>
      <family val="1"/>
    </font>
    <font>
      <sz val="12"/>
      <color indexed="8"/>
      <name val="Times New Roman"/>
      <family val="1"/>
    </font>
    <font>
      <sz val="12"/>
      <name val="Times New Roman"/>
      <family val="1"/>
    </font>
    <font>
      <b/>
      <i/>
      <sz val="12"/>
      <color indexed="8"/>
      <name val="Times New Roman"/>
      <family val="1"/>
    </font>
    <font>
      <b/>
      <sz val="12"/>
      <color indexed="8"/>
      <name val="Times New Roman"/>
      <family val="1"/>
    </font>
    <font>
      <sz val="9"/>
      <color indexed="8"/>
      <name val="Times New Roman"/>
      <family val="1"/>
    </font>
    <font>
      <b/>
      <sz val="9"/>
      <name val="Times New Roman"/>
      <family val="1"/>
    </font>
    <font>
      <sz val="11"/>
      <color indexed="8"/>
      <name val="Times New Roman"/>
      <family val="1"/>
    </font>
    <font>
      <i/>
      <sz val="10"/>
      <name val="Times New Roman"/>
      <family val="1"/>
    </font>
    <font>
      <b/>
      <i/>
      <sz val="10"/>
      <name val="Times New Roman"/>
      <family val="1"/>
    </font>
    <font>
      <b/>
      <sz val="13"/>
      <name val="Arial"/>
      <family val="2"/>
    </font>
    <font>
      <b/>
      <sz val="26"/>
      <name val="Arial"/>
      <family val="2"/>
    </font>
    <font>
      <sz val="26"/>
      <name val="Arial"/>
      <family val="2"/>
    </font>
    <font>
      <sz val="12"/>
      <name val="Arial"/>
      <family val="2"/>
    </font>
    <font>
      <sz val="10"/>
      <color indexed="10"/>
      <name val="Arial"/>
      <family val="2"/>
    </font>
    <font>
      <sz val="11"/>
      <name val="Arial"/>
      <family val="2"/>
    </font>
    <font>
      <sz val="14"/>
      <name val="Arial"/>
      <family val="2"/>
    </font>
    <font>
      <sz val="26"/>
      <color indexed="10"/>
      <name val="Arial"/>
      <family val="2"/>
    </font>
    <font>
      <sz val="13"/>
      <name val="Arial"/>
      <family val="2"/>
    </font>
    <font>
      <sz val="10"/>
      <color indexed="9"/>
      <name val="Arial"/>
      <family val="2"/>
    </font>
    <font>
      <b/>
      <i/>
      <sz val="12"/>
      <name val="Times New Roman"/>
      <family val="1"/>
    </font>
    <font>
      <b/>
      <sz val="8"/>
      <name val="Arial"/>
      <family val="2"/>
    </font>
    <font>
      <b/>
      <sz val="16"/>
      <name val="Arial"/>
      <family val="2"/>
    </font>
    <font>
      <b/>
      <u val="single"/>
      <sz val="12"/>
      <color indexed="10"/>
      <name val="Arial"/>
      <family val="2"/>
    </font>
    <font>
      <u val="single"/>
      <sz val="12"/>
      <color indexed="10"/>
      <name val="Arial"/>
      <family val="2"/>
    </font>
    <font>
      <b/>
      <u val="single"/>
      <sz val="14"/>
      <name val="Arial"/>
      <family val="2"/>
    </font>
    <font>
      <b/>
      <u val="single"/>
      <sz val="12"/>
      <name val="Arial"/>
      <family val="2"/>
    </font>
    <font>
      <b/>
      <i/>
      <sz val="11"/>
      <name val="Arial"/>
      <family val="2"/>
    </font>
    <font>
      <i/>
      <sz val="11"/>
      <name val="Arial"/>
      <family val="2"/>
    </font>
    <font>
      <b/>
      <u val="single"/>
      <sz val="10"/>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9"/>
      <name val="Calibri"/>
      <family val="2"/>
    </font>
    <font>
      <sz val="11"/>
      <color indexed="31"/>
      <name val="Calibri"/>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FFFF"/>
      <name val="Calibri"/>
      <family val="2"/>
    </font>
    <font>
      <sz val="11"/>
      <color theme="3" tint="0.7999799847602844"/>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rgb="FF7A7A7A"/>
        <bgColor indexed="64"/>
      </patternFill>
    </fill>
    <fill>
      <patternFill patternType="solid">
        <fgColor rgb="FFF8F8FF"/>
        <bgColor indexed="64"/>
      </patternFill>
    </fill>
    <fill>
      <patternFill patternType="solid">
        <fgColor indexed="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96">
    <xf numFmtId="0" fontId="0" fillId="0" borderId="0" xfId="0" applyAlignment="1">
      <alignment/>
    </xf>
    <xf numFmtId="0" fontId="0" fillId="0" borderId="10" xfId="0" applyBorder="1" applyAlignment="1">
      <alignment/>
    </xf>
    <xf numFmtId="0" fontId="5" fillId="0" borderId="0" xfId="0" applyFont="1" applyAlignment="1">
      <alignment/>
    </xf>
    <xf numFmtId="0" fontId="0" fillId="33" borderId="10" xfId="0" applyFont="1" applyFill="1" applyBorder="1" applyAlignment="1">
      <alignment horizontal="center"/>
    </xf>
    <xf numFmtId="0" fontId="0" fillId="33" borderId="11" xfId="0" applyFont="1" applyFill="1" applyBorder="1" applyAlignment="1">
      <alignment/>
    </xf>
    <xf numFmtId="0" fontId="0" fillId="33" borderId="11" xfId="0" applyFont="1" applyFill="1" applyBorder="1" applyAlignment="1">
      <alignment horizontal="center"/>
    </xf>
    <xf numFmtId="0" fontId="0" fillId="33" borderId="12" xfId="0" applyFont="1" applyFill="1" applyBorder="1" applyAlignment="1">
      <alignment/>
    </xf>
    <xf numFmtId="0" fontId="0" fillId="33" borderId="13" xfId="0" applyFont="1" applyFill="1" applyBorder="1" applyAlignment="1">
      <alignment/>
    </xf>
    <xf numFmtId="49" fontId="0" fillId="0" borderId="0" xfId="0" applyNumberFormat="1" applyAlignment="1">
      <alignment/>
    </xf>
    <xf numFmtId="0" fontId="0" fillId="0" borderId="0" xfId="0" applyAlignment="1">
      <alignment horizontal="left" vertical="top" wrapText="1"/>
    </xf>
    <xf numFmtId="0" fontId="0" fillId="0" borderId="11" xfId="0" applyFont="1" applyFill="1" applyBorder="1" applyAlignment="1">
      <alignment/>
    </xf>
    <xf numFmtId="0" fontId="0" fillId="0" borderId="11" xfId="0" applyFill="1" applyBorder="1" applyAlignment="1">
      <alignment/>
    </xf>
    <xf numFmtId="0" fontId="0" fillId="0" borderId="10" xfId="0" applyBorder="1" applyAlignment="1">
      <alignment horizontal="center"/>
    </xf>
    <xf numFmtId="0" fontId="1" fillId="34" borderId="10" xfId="0" applyFont="1" applyFill="1" applyBorder="1" applyAlignment="1">
      <alignment wrapText="1"/>
    </xf>
    <xf numFmtId="0" fontId="1" fillId="34" borderId="10" xfId="0" applyFont="1" applyFill="1" applyBorder="1" applyAlignment="1">
      <alignment horizontal="left" vertical="top" wrapText="1"/>
    </xf>
    <xf numFmtId="0" fontId="0" fillId="0" borderId="10" xfId="0" applyBorder="1" applyAlignment="1">
      <alignment horizontal="left" indent="2"/>
    </xf>
    <xf numFmtId="0" fontId="12" fillId="0" borderId="14" xfId="0" applyFont="1" applyBorder="1" applyAlignment="1">
      <alignment horizontal="center" wrapText="1"/>
    </xf>
    <xf numFmtId="0" fontId="13" fillId="0" borderId="14" xfId="0" applyFont="1" applyBorder="1" applyAlignment="1">
      <alignment horizontal="center" wrapText="1"/>
    </xf>
    <xf numFmtId="0" fontId="9" fillId="0" borderId="14" xfId="0" applyFont="1" applyBorder="1" applyAlignment="1">
      <alignment horizontal="center" wrapText="1"/>
    </xf>
    <xf numFmtId="0" fontId="13" fillId="0" borderId="15" xfId="0" applyFont="1" applyBorder="1" applyAlignment="1">
      <alignment horizontal="center" wrapText="1"/>
    </xf>
    <xf numFmtId="0" fontId="13" fillId="0" borderId="16" xfId="0" applyFont="1" applyBorder="1" applyAlignment="1">
      <alignment horizontal="center" wrapText="1"/>
    </xf>
    <xf numFmtId="0" fontId="11" fillId="0" borderId="17" xfId="0" applyFont="1" applyFill="1" applyBorder="1" applyAlignment="1">
      <alignment wrapText="1"/>
    </xf>
    <xf numFmtId="0" fontId="17" fillId="0" borderId="14" xfId="0" applyFont="1" applyFill="1" applyBorder="1" applyAlignment="1">
      <alignment wrapText="1"/>
    </xf>
    <xf numFmtId="0" fontId="18" fillId="0" borderId="14" xfId="0" applyFont="1" applyFill="1" applyBorder="1" applyAlignment="1">
      <alignment horizontal="right" wrapText="1"/>
    </xf>
    <xf numFmtId="0" fontId="11" fillId="0" borderId="0" xfId="0" applyFont="1" applyAlignment="1">
      <alignment horizontal="center"/>
    </xf>
    <xf numFmtId="0" fontId="8" fillId="0" borderId="0" xfId="0" applyFont="1" applyAlignment="1">
      <alignment horizontal="left"/>
    </xf>
    <xf numFmtId="0" fontId="6" fillId="0" borderId="14" xfId="0" applyFont="1" applyBorder="1" applyAlignment="1">
      <alignment horizontal="center" wrapText="1"/>
    </xf>
    <xf numFmtId="0" fontId="6" fillId="0" borderId="17" xfId="0" applyFont="1" applyBorder="1" applyAlignment="1">
      <alignment horizontal="center" wrapText="1"/>
    </xf>
    <xf numFmtId="0" fontId="6" fillId="0" borderId="16" xfId="0" applyFont="1" applyBorder="1" applyAlignment="1">
      <alignment horizontal="center" wrapText="1"/>
    </xf>
    <xf numFmtId="0" fontId="13" fillId="0" borderId="17" xfId="0" applyFont="1" applyBorder="1" applyAlignment="1">
      <alignment horizontal="center" wrapText="1"/>
    </xf>
    <xf numFmtId="0" fontId="11" fillId="0" borderId="17" xfId="0" applyFont="1" applyFill="1" applyBorder="1" applyAlignment="1">
      <alignment horizontal="center" wrapText="1"/>
    </xf>
    <xf numFmtId="0" fontId="11" fillId="0" borderId="0" xfId="0" applyFont="1" applyAlignment="1">
      <alignment/>
    </xf>
    <xf numFmtId="0" fontId="19" fillId="0" borderId="0" xfId="0" applyFont="1" applyAlignment="1">
      <alignment/>
    </xf>
    <xf numFmtId="0" fontId="6" fillId="0" borderId="0" xfId="0" applyFont="1" applyAlignment="1">
      <alignment horizontal="left" vertical="top" wrapText="1"/>
    </xf>
    <xf numFmtId="0" fontId="20" fillId="0" borderId="0" xfId="0" applyFont="1" applyAlignment="1">
      <alignment/>
    </xf>
    <xf numFmtId="0" fontId="11" fillId="0" borderId="0" xfId="0" applyFont="1" applyAlignment="1">
      <alignment horizontal="left" vertical="top" wrapText="1"/>
    </xf>
    <xf numFmtId="0" fontId="11" fillId="0" borderId="0" xfId="0" applyFont="1" applyAlignment="1">
      <alignment vertical="top" wrapText="1"/>
    </xf>
    <xf numFmtId="0" fontId="8" fillId="0" borderId="0" xfId="0" applyFont="1" applyAlignment="1">
      <alignment/>
    </xf>
    <xf numFmtId="0" fontId="6" fillId="0" borderId="18" xfId="0" applyFont="1" applyBorder="1" applyAlignment="1">
      <alignment horizontal="center" wrapText="1"/>
    </xf>
    <xf numFmtId="49" fontId="15" fillId="0" borderId="14" xfId="0" applyNumberFormat="1" applyFont="1" applyBorder="1" applyAlignment="1" quotePrefix="1">
      <alignment horizontal="center" wrapText="1"/>
    </xf>
    <xf numFmtId="0" fontId="14" fillId="0" borderId="16" xfId="0" applyFont="1" applyBorder="1" applyAlignment="1" quotePrefix="1">
      <alignment horizontal="center" wrapText="1"/>
    </xf>
    <xf numFmtId="0" fontId="14" fillId="0" borderId="14" xfId="0" applyFont="1" applyBorder="1" applyAlignment="1" quotePrefix="1">
      <alignment horizontal="center" wrapText="1"/>
    </xf>
    <xf numFmtId="0" fontId="6" fillId="0" borderId="19" xfId="0" applyFont="1" applyBorder="1" applyAlignment="1">
      <alignment horizontal="center" wrapText="1"/>
    </xf>
    <xf numFmtId="0" fontId="13" fillId="0" borderId="20" xfId="0" applyFont="1" applyBorder="1" applyAlignment="1">
      <alignment horizontal="center" wrapText="1"/>
    </xf>
    <xf numFmtId="0" fontId="9" fillId="0" borderId="20" xfId="0" applyFont="1" applyBorder="1" applyAlignment="1">
      <alignment horizontal="center" wrapText="1"/>
    </xf>
    <xf numFmtId="0" fontId="18" fillId="0" borderId="20" xfId="0" applyFont="1" applyFill="1" applyBorder="1" applyAlignment="1">
      <alignment horizontal="right" wrapText="1"/>
    </xf>
    <xf numFmtId="0" fontId="18" fillId="0" borderId="17" xfId="0" applyFont="1" applyFill="1" applyBorder="1" applyAlignment="1">
      <alignment horizontal="right" wrapText="1"/>
    </xf>
    <xf numFmtId="0" fontId="9" fillId="0" borderId="16" xfId="0" applyFont="1" applyBorder="1" applyAlignment="1">
      <alignment horizontal="center" wrapText="1"/>
    </xf>
    <xf numFmtId="0" fontId="6" fillId="0" borderId="20" xfId="0" applyFont="1" applyBorder="1" applyAlignment="1">
      <alignment horizontal="center" vertical="center" wrapText="1"/>
    </xf>
    <xf numFmtId="49" fontId="15" fillId="0" borderId="20" xfId="0" applyNumberFormat="1" applyFont="1" applyBorder="1" applyAlignment="1" quotePrefix="1">
      <alignment horizontal="center" wrapText="1"/>
    </xf>
    <xf numFmtId="0" fontId="1" fillId="34" borderId="10" xfId="0" applyFont="1" applyFill="1" applyBorder="1" applyAlignment="1">
      <alignment horizontal="left" vertical="center" wrapText="1"/>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0" fillId="0" borderId="0" xfId="0" applyFont="1" applyAlignment="1">
      <alignment horizontal="left" vertical="top" wrapText="1"/>
    </xf>
    <xf numFmtId="0" fontId="0" fillId="0" borderId="0" xfId="0" applyFont="1" applyAlignment="1">
      <alignment horizontal="left" indent="2"/>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wrapText="1"/>
    </xf>
    <xf numFmtId="0" fontId="23" fillId="0" borderId="0" xfId="0" applyFont="1" applyAlignment="1">
      <alignment vertical="center"/>
    </xf>
    <xf numFmtId="0" fontId="4" fillId="0" borderId="0" xfId="53" applyFont="1" applyBorder="1" applyAlignment="1" applyProtection="1">
      <alignment/>
      <protection/>
    </xf>
    <xf numFmtId="0" fontId="0" fillId="0" borderId="0" xfId="0" applyAlignment="1">
      <alignment vertical="top" wrapText="1"/>
    </xf>
    <xf numFmtId="0" fontId="4" fillId="0" borderId="0" xfId="53" applyAlignment="1" applyProtection="1">
      <alignment horizontal="left" vertical="center"/>
      <protection/>
    </xf>
    <xf numFmtId="0" fontId="0" fillId="0" borderId="0" xfId="0" applyFont="1" applyAlignment="1">
      <alignment vertical="top" wrapText="1"/>
    </xf>
    <xf numFmtId="0" fontId="23" fillId="0" borderId="0" xfId="0" applyFont="1" applyAlignment="1">
      <alignment vertical="top" wrapText="1"/>
    </xf>
    <xf numFmtId="0" fontId="4" fillId="0" borderId="0" xfId="53" applyAlignment="1" applyProtection="1">
      <alignment/>
      <protection/>
    </xf>
    <xf numFmtId="0" fontId="4" fillId="0" borderId="0" xfId="53" applyAlignment="1" applyProtection="1">
      <alignment horizontal="left" vertical="top"/>
      <protection/>
    </xf>
    <xf numFmtId="0" fontId="6" fillId="0" borderId="21" xfId="0" applyFont="1" applyBorder="1" applyAlignment="1">
      <alignment horizontal="center" vertical="center" wrapText="1"/>
    </xf>
    <xf numFmtId="0" fontId="9" fillId="0" borderId="17" xfId="0" applyFont="1" applyBorder="1" applyAlignment="1">
      <alignment horizontal="left" vertical="center" wrapText="1"/>
    </xf>
    <xf numFmtId="0" fontId="6" fillId="0" borderId="17" xfId="0" applyFont="1" applyBorder="1" applyAlignment="1">
      <alignment horizontal="left" vertical="center" wrapText="1"/>
    </xf>
    <xf numFmtId="0" fontId="25" fillId="0" borderId="0" xfId="0" applyFont="1" applyAlignment="1">
      <alignment/>
    </xf>
    <xf numFmtId="14" fontId="0" fillId="0" borderId="0" xfId="0" applyNumberFormat="1" applyAlignment="1">
      <alignment horizontal="left"/>
    </xf>
    <xf numFmtId="14" fontId="0" fillId="0" borderId="0" xfId="0" applyNumberFormat="1" applyAlignment="1">
      <alignment/>
    </xf>
    <xf numFmtId="0" fontId="0" fillId="0" borderId="0" xfId="0"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22" xfId="0" applyBorder="1" applyAlignment="1">
      <alignment horizontal="left" vertical="center"/>
    </xf>
    <xf numFmtId="0" fontId="0" fillId="0" borderId="22" xfId="0" applyBorder="1" applyAlignment="1">
      <alignment vertical="center"/>
    </xf>
    <xf numFmtId="0" fontId="5" fillId="0" borderId="0" xfId="0" applyFont="1" applyAlignment="1">
      <alignment vertical="center"/>
    </xf>
    <xf numFmtId="0" fontId="0" fillId="0" borderId="0" xfId="0" applyAlignment="1">
      <alignment vertical="top"/>
    </xf>
    <xf numFmtId="0" fontId="18" fillId="0" borderId="16" xfId="0" applyFont="1" applyFill="1" applyBorder="1" applyAlignment="1">
      <alignment horizontal="right" wrapText="1"/>
    </xf>
    <xf numFmtId="0" fontId="6" fillId="0" borderId="17" xfId="0" applyFont="1" applyBorder="1" applyAlignment="1">
      <alignment horizontal="center" vertical="center" wrapText="1"/>
    </xf>
    <xf numFmtId="0" fontId="0" fillId="35" borderId="10" xfId="0" applyFont="1" applyFill="1" applyBorder="1" applyAlignment="1">
      <alignment/>
    </xf>
    <xf numFmtId="0" fontId="0" fillId="35" borderId="10" xfId="0" applyFont="1" applyFill="1" applyBorder="1" applyAlignment="1">
      <alignment wrapText="1"/>
    </xf>
    <xf numFmtId="0" fontId="0" fillId="35" borderId="10" xfId="0" applyFont="1" applyFill="1" applyBorder="1" applyAlignment="1" applyProtection="1">
      <alignment horizontal="left" vertical="center" wrapText="1"/>
      <protection/>
    </xf>
    <xf numFmtId="0" fontId="0" fillId="0" borderId="0" xfId="0" applyAlignment="1">
      <alignment horizontal="center"/>
    </xf>
    <xf numFmtId="0" fontId="18" fillId="0" borderId="19" xfId="0" applyFont="1" applyFill="1" applyBorder="1" applyAlignment="1">
      <alignment wrapText="1"/>
    </xf>
    <xf numFmtId="0" fontId="9" fillId="0" borderId="20" xfId="0" applyFont="1" applyBorder="1" applyAlignment="1">
      <alignment wrapText="1"/>
    </xf>
    <xf numFmtId="0" fontId="11" fillId="0" borderId="20" xfId="0" applyFont="1" applyFill="1" applyBorder="1" applyAlignment="1">
      <alignment horizontal="center" wrapText="1"/>
    </xf>
    <xf numFmtId="0" fontId="14" fillId="0" borderId="20" xfId="0" applyFont="1" applyBorder="1" applyAlignment="1" quotePrefix="1">
      <alignment horizontal="center" wrapText="1"/>
    </xf>
    <xf numFmtId="0" fontId="12" fillId="0" borderId="20" xfId="0" applyFont="1" applyBorder="1" applyAlignment="1">
      <alignment horizontal="center" wrapText="1"/>
    </xf>
    <xf numFmtId="0" fontId="14" fillId="0" borderId="20" xfId="0" applyFont="1" applyBorder="1" applyAlignment="1" quotePrefix="1">
      <alignment horizontal="center" vertical="center" wrapText="1"/>
    </xf>
    <xf numFmtId="0" fontId="17" fillId="0" borderId="20" xfId="0" applyFont="1" applyFill="1" applyBorder="1" applyAlignment="1">
      <alignment wrapText="1"/>
    </xf>
    <xf numFmtId="0" fontId="18" fillId="0" borderId="20" xfId="0" applyFont="1" applyFill="1" applyBorder="1" applyAlignment="1">
      <alignment wrapText="1"/>
    </xf>
    <xf numFmtId="0" fontId="9" fillId="0" borderId="20"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wrapText="1"/>
    </xf>
    <xf numFmtId="0" fontId="6" fillId="0" borderId="19" xfId="0" applyFont="1" applyBorder="1" applyAlignment="1">
      <alignment horizontal="center" vertical="center" wrapText="1"/>
    </xf>
    <xf numFmtId="0" fontId="0" fillId="0" borderId="20" xfId="0" applyBorder="1" applyAlignment="1">
      <alignment/>
    </xf>
    <xf numFmtId="0" fontId="6" fillId="0" borderId="17" xfId="0" applyFont="1" applyFill="1" applyBorder="1" applyAlignment="1">
      <alignment horizontal="center" vertical="center" wrapText="1"/>
    </xf>
    <xf numFmtId="42" fontId="0" fillId="34" borderId="13" xfId="42" applyNumberFormat="1" applyFont="1" applyFill="1" applyBorder="1" applyAlignment="1" applyProtection="1">
      <alignment horizontal="center" vertical="center"/>
      <protection/>
    </xf>
    <xf numFmtId="167" fontId="0" fillId="34" borderId="22" xfId="44" applyNumberFormat="1" applyFont="1" applyFill="1" applyBorder="1" applyAlignment="1" applyProtection="1">
      <alignment horizontal="center" vertical="center"/>
      <protection/>
    </xf>
    <xf numFmtId="43" fontId="0" fillId="34" borderId="22" xfId="60" applyNumberFormat="1" applyFont="1" applyFill="1" applyBorder="1" applyAlignment="1" applyProtection="1">
      <alignment horizontal="center" vertical="center"/>
      <protection/>
    </xf>
    <xf numFmtId="167" fontId="0" fillId="34" borderId="23" xfId="44" applyNumberFormat="1" applyFont="1" applyFill="1" applyBorder="1" applyAlignment="1" applyProtection="1">
      <alignment horizontal="center" vertical="center"/>
      <protection/>
    </xf>
    <xf numFmtId="43" fontId="0" fillId="34" borderId="23" xfId="44" applyNumberFormat="1" applyFont="1" applyFill="1" applyBorder="1" applyAlignment="1" applyProtection="1">
      <alignment horizontal="center" vertical="center"/>
      <protection/>
    </xf>
    <xf numFmtId="167" fontId="0" fillId="34" borderId="22" xfId="44" applyNumberFormat="1" applyFont="1" applyFill="1" applyBorder="1" applyAlignment="1" applyProtection="1">
      <alignment horizontal="center" vertical="center" wrapText="1"/>
      <protection/>
    </xf>
    <xf numFmtId="43" fontId="0" fillId="34" borderId="22" xfId="44" applyNumberFormat="1" applyFont="1" applyFill="1" applyBorder="1" applyAlignment="1" applyProtection="1">
      <alignment horizontal="center" vertical="center"/>
      <protection/>
    </xf>
    <xf numFmtId="167" fontId="0" fillId="34" borderId="24" xfId="44" applyNumberFormat="1" applyFont="1" applyFill="1" applyBorder="1" applyAlignment="1" applyProtection="1">
      <alignment horizontal="center" vertical="center"/>
      <protection/>
    </xf>
    <xf numFmtId="43" fontId="0" fillId="34" borderId="24" xfId="44" applyNumberFormat="1" applyFont="1" applyFill="1" applyBorder="1" applyAlignment="1" applyProtection="1">
      <alignment horizontal="center" vertical="center"/>
      <protection/>
    </xf>
    <xf numFmtId="0" fontId="0" fillId="34" borderId="24" xfId="0" applyFont="1" applyFill="1" applyBorder="1" applyAlignment="1" applyProtection="1">
      <alignment vertical="center" wrapText="1"/>
      <protection/>
    </xf>
    <xf numFmtId="41" fontId="0" fillId="35" borderId="10" xfId="42" applyNumberFormat="1" applyFont="1" applyFill="1" applyBorder="1" applyAlignment="1" applyProtection="1">
      <alignment horizontal="left" vertical="center"/>
      <protection locked="0"/>
    </xf>
    <xf numFmtId="9" fontId="0" fillId="35" borderId="0" xfId="60" applyFont="1" applyFill="1" applyBorder="1" applyAlignment="1" applyProtection="1">
      <alignment vertical="top" wrapText="1"/>
      <protection locked="0"/>
    </xf>
    <xf numFmtId="41" fontId="0" fillId="35" borderId="0" xfId="60" applyNumberFormat="1" applyFont="1" applyFill="1" applyBorder="1" applyAlignment="1" applyProtection="1">
      <alignment horizontal="left" vertical="center" wrapText="1"/>
      <protection locked="0"/>
    </xf>
    <xf numFmtId="0" fontId="22" fillId="34" borderId="25" xfId="0" applyFont="1" applyFill="1" applyBorder="1" applyAlignment="1" applyProtection="1">
      <alignment horizontal="left" vertical="center"/>
      <protection locked="0"/>
    </xf>
    <xf numFmtId="0" fontId="22" fillId="34" borderId="26" xfId="0" applyFont="1" applyFill="1" applyBorder="1" applyAlignment="1" applyProtection="1">
      <alignment horizontal="left" vertical="center"/>
      <protection locked="0"/>
    </xf>
    <xf numFmtId="0" fontId="0" fillId="34" borderId="0" xfId="0" applyFont="1" applyFill="1" applyBorder="1" applyAlignment="1" applyProtection="1">
      <alignment horizontal="right" vertical="center"/>
      <protection locked="0"/>
    </xf>
    <xf numFmtId="205" fontId="0" fillId="34" borderId="27" xfId="0" applyNumberFormat="1" applyFont="1" applyFill="1" applyBorder="1" applyAlignment="1" applyProtection="1">
      <alignment horizontal="left" vertical="center"/>
      <protection locked="0"/>
    </xf>
    <xf numFmtId="0" fontId="0" fillId="34" borderId="23" xfId="0"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protection locked="0"/>
    </xf>
    <xf numFmtId="2" fontId="0" fillId="35" borderId="10" xfId="0" applyNumberFormat="1" applyFont="1" applyFill="1" applyBorder="1" applyAlignment="1" applyProtection="1">
      <alignment horizontal="left"/>
      <protection locked="0"/>
    </xf>
    <xf numFmtId="2" fontId="0" fillId="34" borderId="25" xfId="0" applyNumberFormat="1" applyFont="1" applyFill="1" applyBorder="1" applyAlignment="1" applyProtection="1">
      <alignment horizontal="left"/>
      <protection locked="0"/>
    </xf>
    <xf numFmtId="9" fontId="26" fillId="34" borderId="28" xfId="60" applyFont="1" applyFill="1" applyBorder="1" applyAlignment="1" applyProtection="1">
      <alignment horizontal="center" vertical="center"/>
      <protection locked="0"/>
    </xf>
    <xf numFmtId="9" fontId="26" fillId="34" borderId="29" xfId="60" applyFont="1" applyFill="1" applyBorder="1" applyAlignment="1" applyProtection="1">
      <alignment horizontal="center" vertical="center"/>
      <protection locked="0"/>
    </xf>
    <xf numFmtId="0" fontId="1" fillId="34" borderId="0" xfId="0" applyFont="1" applyFill="1" applyBorder="1" applyAlignment="1" applyProtection="1">
      <alignment horizontal="left"/>
      <protection locked="0"/>
    </xf>
    <xf numFmtId="2" fontId="1" fillId="34" borderId="0" xfId="0" applyNumberFormat="1" applyFont="1" applyFill="1" applyBorder="1" applyAlignment="1" applyProtection="1">
      <alignment horizontal="left"/>
      <protection locked="0"/>
    </xf>
    <xf numFmtId="0" fontId="0" fillId="34" borderId="10" xfId="0" applyFont="1" applyFill="1" applyBorder="1" applyAlignment="1" applyProtection="1">
      <alignment wrapText="1"/>
      <protection locked="0"/>
    </xf>
    <xf numFmtId="0" fontId="0" fillId="34" borderId="0" xfId="0" applyFont="1" applyFill="1" applyBorder="1" applyAlignment="1" applyProtection="1">
      <alignment wrapText="1"/>
      <protection locked="0"/>
    </xf>
    <xf numFmtId="0" fontId="0" fillId="35" borderId="10" xfId="0" applyFont="1" applyFill="1" applyBorder="1" applyAlignment="1" applyProtection="1">
      <alignment horizontal="left" vertical="center"/>
      <protection locked="0"/>
    </xf>
    <xf numFmtId="0" fontId="0" fillId="34" borderId="10" xfId="0" applyFont="1" applyFill="1" applyBorder="1" applyAlignment="1" applyProtection="1">
      <alignment vertical="center"/>
      <protection locked="0"/>
    </xf>
    <xf numFmtId="9" fontId="26" fillId="34" borderId="26" xfId="60" applyFont="1" applyFill="1" applyBorder="1" applyAlignment="1" applyProtection="1">
      <alignment horizontal="center" vertical="center"/>
      <protection locked="0"/>
    </xf>
    <xf numFmtId="0" fontId="26" fillId="34" borderId="26" xfId="0" applyFont="1" applyFill="1" applyBorder="1" applyAlignment="1" applyProtection="1">
      <alignment horizontal="center" vertical="center"/>
      <protection locked="0"/>
    </xf>
    <xf numFmtId="0" fontId="26" fillId="34" borderId="29" xfId="0" applyFont="1" applyFill="1" applyBorder="1" applyAlignment="1" applyProtection="1">
      <alignment horizontal="center" vertical="center"/>
      <protection locked="0"/>
    </xf>
    <xf numFmtId="0" fontId="26" fillId="34" borderId="26" xfId="0" applyFont="1" applyFill="1" applyBorder="1" applyAlignment="1" applyProtection="1">
      <alignment/>
      <protection locked="0"/>
    </xf>
    <xf numFmtId="9" fontId="26" fillId="34" borderId="25" xfId="60" applyFont="1" applyFill="1" applyBorder="1" applyAlignment="1" applyProtection="1">
      <alignment horizontal="center" vertical="center"/>
      <protection locked="0"/>
    </xf>
    <xf numFmtId="9" fontId="26" fillId="34" borderId="27" xfId="60" applyFont="1" applyFill="1" applyBorder="1" applyAlignment="1" applyProtection="1">
      <alignment horizontal="center" vertical="center"/>
      <protection locked="0"/>
    </xf>
    <xf numFmtId="0" fontId="26" fillId="34" borderId="28" xfId="0" applyFont="1" applyFill="1" applyBorder="1" applyAlignment="1" applyProtection="1">
      <alignment horizontal="center" vertical="center"/>
      <protection locked="0"/>
    </xf>
    <xf numFmtId="0" fontId="26" fillId="34" borderId="29" xfId="0" applyFont="1" applyFill="1" applyBorder="1" applyAlignment="1" applyProtection="1">
      <alignment/>
      <protection locked="0"/>
    </xf>
    <xf numFmtId="9" fontId="26" fillId="34" borderId="0" xfId="60" applyFont="1" applyFill="1" applyBorder="1" applyAlignment="1" applyProtection="1">
      <alignment horizontal="center" vertical="center"/>
      <protection locked="0"/>
    </xf>
    <xf numFmtId="0" fontId="0" fillId="34" borderId="0" xfId="0"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locked="0"/>
    </xf>
    <xf numFmtId="0" fontId="26" fillId="34" borderId="0" xfId="0" applyFont="1" applyFill="1" applyBorder="1" applyAlignment="1" applyProtection="1">
      <alignment horizontal="center" vertical="center"/>
      <protection locked="0"/>
    </xf>
    <xf numFmtId="0" fontId="26" fillId="34" borderId="25" xfId="0" applyFont="1" applyFill="1" applyBorder="1" applyAlignment="1" applyProtection="1">
      <alignment horizontal="center" vertical="center"/>
      <protection locked="0"/>
    </xf>
    <xf numFmtId="0" fontId="26" fillId="34" borderId="27" xfId="0" applyFont="1" applyFill="1" applyBorder="1" applyAlignment="1" applyProtection="1">
      <alignment/>
      <protection locked="0"/>
    </xf>
    <xf numFmtId="9" fontId="27" fillId="34" borderId="0" xfId="60" applyFont="1" applyFill="1" applyBorder="1" applyAlignment="1" applyProtection="1">
      <alignment horizontal="left" vertical="center"/>
      <protection locked="0"/>
    </xf>
    <xf numFmtId="41" fontId="0" fillId="34" borderId="0" xfId="60" applyNumberFormat="1" applyFont="1" applyFill="1" applyBorder="1" applyAlignment="1" applyProtection="1">
      <alignment horizontal="left" vertical="center" wrapText="1"/>
      <protection locked="0"/>
    </xf>
    <xf numFmtId="9" fontId="0" fillId="34" borderId="0" xfId="60" applyFont="1" applyFill="1" applyBorder="1" applyAlignment="1" applyProtection="1">
      <alignment horizontal="center" vertical="center"/>
      <protection locked="0"/>
    </xf>
    <xf numFmtId="9" fontId="0" fillId="34" borderId="27" xfId="60" applyFont="1" applyFill="1" applyBorder="1" applyAlignment="1" applyProtection="1">
      <alignment horizontal="center" vertical="center"/>
      <protection locked="0"/>
    </xf>
    <xf numFmtId="0" fontId="30" fillId="0" borderId="0" xfId="0" applyFont="1" applyAlignment="1" applyProtection="1">
      <alignment/>
      <protection locked="0"/>
    </xf>
    <xf numFmtId="0" fontId="0" fillId="0" borderId="0" xfId="0" applyFont="1" applyAlignment="1">
      <alignment/>
    </xf>
    <xf numFmtId="0" fontId="31" fillId="0" borderId="20" xfId="0" applyFont="1" applyBorder="1" applyAlignment="1" quotePrefix="1">
      <alignment horizontal="center" wrapText="1"/>
    </xf>
    <xf numFmtId="0" fontId="31" fillId="0" borderId="20" xfId="0" applyFont="1" applyBorder="1" applyAlignment="1">
      <alignment horizontal="center" wrapText="1"/>
    </xf>
    <xf numFmtId="0" fontId="1" fillId="34" borderId="0" xfId="0" applyFont="1" applyFill="1" applyBorder="1" applyAlignment="1" applyProtection="1">
      <alignment/>
      <protection locked="0"/>
    </xf>
    <xf numFmtId="0" fontId="32" fillId="34" borderId="0" xfId="0" applyFont="1" applyFill="1" applyBorder="1" applyAlignment="1" applyProtection="1">
      <alignment/>
      <protection locked="0"/>
    </xf>
    <xf numFmtId="0" fontId="1" fillId="34" borderId="0" xfId="0" applyFont="1" applyFill="1" applyAlignment="1" applyProtection="1">
      <alignment/>
      <protection/>
    </xf>
    <xf numFmtId="0" fontId="32" fillId="34" borderId="0" xfId="0" applyFont="1" applyFill="1" applyBorder="1" applyAlignment="1" applyProtection="1">
      <alignment/>
      <protection/>
    </xf>
    <xf numFmtId="0" fontId="0" fillId="35" borderId="10" xfId="0" applyFont="1" applyFill="1" applyBorder="1" applyAlignment="1" applyProtection="1">
      <alignment horizontal="left" vertical="center" wrapText="1"/>
      <protection/>
    </xf>
    <xf numFmtId="49" fontId="0" fillId="35" borderId="10" xfId="0" applyNumberFormat="1" applyFont="1" applyFill="1" applyBorder="1" applyAlignment="1" applyProtection="1">
      <alignment horizontal="left" vertical="center" wrapText="1"/>
      <protection/>
    </xf>
    <xf numFmtId="0" fontId="0" fillId="0" borderId="0" xfId="0" applyAlignment="1">
      <alignment wrapText="1"/>
    </xf>
    <xf numFmtId="0" fontId="30" fillId="35" borderId="0" xfId="0" applyFont="1" applyFill="1" applyBorder="1" applyAlignment="1" applyProtection="1">
      <alignment/>
      <protection/>
    </xf>
    <xf numFmtId="0" fontId="33" fillId="0" borderId="0" xfId="0" applyFont="1" applyAlignment="1">
      <alignment/>
    </xf>
    <xf numFmtId="215" fontId="0" fillId="0" borderId="0" xfId="0" applyNumberFormat="1" applyAlignment="1">
      <alignment/>
    </xf>
    <xf numFmtId="0" fontId="34" fillId="0" borderId="0" xfId="0" applyFont="1" applyAlignment="1">
      <alignment/>
    </xf>
    <xf numFmtId="0" fontId="0" fillId="35" borderId="0" xfId="0" applyFont="1" applyFill="1" applyAlignment="1" applyProtection="1">
      <alignment/>
      <protection/>
    </xf>
    <xf numFmtId="0" fontId="0" fillId="35" borderId="0" xfId="0" applyFont="1" applyFill="1" applyBorder="1" applyAlignment="1" applyProtection="1">
      <alignment horizontal="center"/>
      <protection/>
    </xf>
    <xf numFmtId="1" fontId="0" fillId="35" borderId="0" xfId="0" applyNumberFormat="1" applyFont="1" applyFill="1" applyBorder="1" applyAlignment="1" applyProtection="1">
      <alignment horizontal="right"/>
      <protection/>
    </xf>
    <xf numFmtId="0" fontId="0" fillId="35" borderId="0" xfId="0" applyFont="1" applyFill="1" applyBorder="1" applyAlignment="1" applyProtection="1">
      <alignment/>
      <protection/>
    </xf>
    <xf numFmtId="166" fontId="0" fillId="35" borderId="0" xfId="0" applyNumberFormat="1" applyFont="1" applyFill="1" applyBorder="1" applyAlignment="1" applyProtection="1">
      <alignment horizontal="center"/>
      <protection/>
    </xf>
    <xf numFmtId="0" fontId="0" fillId="35" borderId="0" xfId="0" applyFont="1" applyFill="1" applyAlignment="1" applyProtection="1">
      <alignment/>
      <protection locked="0"/>
    </xf>
    <xf numFmtId="0" fontId="0" fillId="0" borderId="0" xfId="0" applyFont="1" applyAlignment="1" applyProtection="1">
      <alignment/>
      <protection locked="0"/>
    </xf>
    <xf numFmtId="0" fontId="0" fillId="35" borderId="0" xfId="0" applyFont="1" applyFill="1" applyBorder="1" applyAlignment="1" applyProtection="1">
      <alignment horizontal="left" vertical="center" wrapText="1"/>
      <protection/>
    </xf>
    <xf numFmtId="0" fontId="0" fillId="35" borderId="0" xfId="0" applyFont="1" applyFill="1" applyBorder="1" applyAlignment="1" applyProtection="1">
      <alignment horizontal="right" vertical="center" wrapText="1"/>
      <protection/>
    </xf>
    <xf numFmtId="0" fontId="0" fillId="35" borderId="0" xfId="0" applyFont="1" applyFill="1" applyAlignment="1" applyProtection="1">
      <alignment horizontal="center"/>
      <protection/>
    </xf>
    <xf numFmtId="0" fontId="0" fillId="35" borderId="0" xfId="0" applyFont="1" applyFill="1" applyBorder="1" applyAlignment="1" applyProtection="1">
      <alignment/>
      <protection/>
    </xf>
    <xf numFmtId="0" fontId="0" fillId="35" borderId="0" xfId="0" applyFont="1" applyFill="1" applyBorder="1" applyAlignment="1" applyProtection="1">
      <alignment horizontal="center" vertical="center" wrapText="1"/>
      <protection/>
    </xf>
    <xf numFmtId="43" fontId="0" fillId="35" borderId="0" xfId="0" applyNumberFormat="1" applyFont="1" applyFill="1" applyBorder="1" applyAlignment="1" applyProtection="1">
      <alignment horizontal="left" vertical="center" wrapText="1"/>
      <protection/>
    </xf>
    <xf numFmtId="171" fontId="0" fillId="35" borderId="0" xfId="0" applyNumberFormat="1" applyFont="1" applyFill="1" applyBorder="1" applyAlignment="1" applyProtection="1">
      <alignment horizontal="center" vertical="center" wrapText="1"/>
      <protection/>
    </xf>
    <xf numFmtId="0" fontId="0" fillId="35" borderId="0" xfId="0" applyFont="1" applyFill="1" applyBorder="1" applyAlignment="1" applyProtection="1">
      <alignment horizontal="left" vertical="center"/>
      <protection/>
    </xf>
    <xf numFmtId="0" fontId="0" fillId="35" borderId="0" xfId="0" applyFont="1" applyFill="1" applyBorder="1" applyAlignment="1" applyProtection="1">
      <alignment horizontal="center" vertical="center"/>
      <protection/>
    </xf>
    <xf numFmtId="174" fontId="0" fillId="35" borderId="0" xfId="0" applyNumberFormat="1" applyFont="1" applyFill="1" applyAlignment="1" applyProtection="1">
      <alignment/>
      <protection/>
    </xf>
    <xf numFmtId="174" fontId="0" fillId="35" borderId="0" xfId="0" applyNumberFormat="1" applyFont="1" applyFill="1" applyBorder="1" applyAlignment="1" applyProtection="1">
      <alignment/>
      <protection/>
    </xf>
    <xf numFmtId="0" fontId="0" fillId="35" borderId="0" xfId="0" applyFont="1" applyFill="1" applyBorder="1" applyAlignment="1" applyProtection="1">
      <alignment vertical="center"/>
      <protection/>
    </xf>
    <xf numFmtId="0" fontId="36" fillId="35" borderId="0" xfId="0" applyFont="1" applyFill="1" applyBorder="1" applyAlignment="1" applyProtection="1">
      <alignment/>
      <protection/>
    </xf>
    <xf numFmtId="9" fontId="0" fillId="35" borderId="0" xfId="0" applyNumberFormat="1" applyFont="1" applyFill="1" applyBorder="1" applyAlignment="1" applyProtection="1">
      <alignment horizontal="center" vertical="center" wrapText="1"/>
      <protection/>
    </xf>
    <xf numFmtId="9" fontId="0" fillId="35" borderId="0" xfId="0" applyNumberFormat="1" applyFont="1" applyFill="1" applyBorder="1" applyAlignment="1" applyProtection="1">
      <alignment/>
      <protection/>
    </xf>
    <xf numFmtId="9" fontId="0" fillId="35" borderId="0" xfId="0" applyNumberFormat="1" applyFont="1" applyFill="1" applyBorder="1" applyAlignment="1" applyProtection="1">
      <alignment horizontal="center"/>
      <protection/>
    </xf>
    <xf numFmtId="0" fontId="0" fillId="35" borderId="0" xfId="0" applyFont="1" applyFill="1" applyBorder="1" applyAlignment="1" applyProtection="1">
      <alignment wrapText="1"/>
      <protection/>
    </xf>
    <xf numFmtId="41" fontId="0" fillId="35" borderId="0" xfId="0" applyNumberFormat="1" applyFont="1" applyFill="1" applyBorder="1" applyAlignment="1" applyProtection="1">
      <alignment wrapText="1"/>
      <protection/>
    </xf>
    <xf numFmtId="9" fontId="1" fillId="35" borderId="0"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horizontal="left" vertical="center" wrapText="1"/>
      <protection/>
    </xf>
    <xf numFmtId="0" fontId="37" fillId="35" borderId="0" xfId="0" applyFont="1" applyFill="1" applyBorder="1" applyAlignment="1" applyProtection="1">
      <alignment horizontal="left" vertical="center" wrapText="1"/>
      <protection/>
    </xf>
    <xf numFmtId="9" fontId="1" fillId="35" borderId="0" xfId="0" applyNumberFormat="1" applyFont="1" applyFill="1" applyBorder="1" applyAlignment="1" applyProtection="1">
      <alignment horizontal="center"/>
      <protection/>
    </xf>
    <xf numFmtId="41" fontId="0" fillId="35" borderId="0" xfId="0" applyNumberFormat="1" applyFont="1" applyFill="1" applyBorder="1" applyAlignment="1" applyProtection="1">
      <alignment/>
      <protection/>
    </xf>
    <xf numFmtId="0" fontId="0" fillId="0" borderId="0" xfId="0" applyFont="1" applyAlignment="1" applyProtection="1">
      <alignment/>
      <protection/>
    </xf>
    <xf numFmtId="43" fontId="0" fillId="35" borderId="0" xfId="60" applyNumberFormat="1" applyFont="1" applyFill="1" applyBorder="1" applyAlignment="1" applyProtection="1">
      <alignment horizontal="left" vertical="center" wrapText="1"/>
      <protection/>
    </xf>
    <xf numFmtId="186" fontId="0" fillId="35" borderId="0" xfId="0" applyNumberFormat="1" applyFont="1" applyFill="1" applyBorder="1" applyAlignment="1" applyProtection="1">
      <alignment horizontal="left" vertical="center" wrapText="1"/>
      <protection/>
    </xf>
    <xf numFmtId="176" fontId="0" fillId="35" borderId="0" xfId="0" applyNumberFormat="1" applyFont="1" applyFill="1" applyBorder="1" applyAlignment="1" applyProtection="1">
      <alignment horizontal="left" vertical="center" wrapText="1"/>
      <protection/>
    </xf>
    <xf numFmtId="209" fontId="0" fillId="35" borderId="0" xfId="60" applyNumberFormat="1" applyFont="1" applyFill="1" applyBorder="1" applyAlignment="1" applyProtection="1">
      <alignment horizontal="left" vertical="center" wrapText="1"/>
      <protection/>
    </xf>
    <xf numFmtId="41" fontId="0" fillId="35" borderId="0" xfId="0" applyNumberFormat="1" applyFont="1" applyFill="1" applyBorder="1" applyAlignment="1" applyProtection="1">
      <alignment horizontal="left" vertical="center" wrapText="1"/>
      <protection/>
    </xf>
    <xf numFmtId="0" fontId="0" fillId="36" borderId="0" xfId="0" applyFont="1" applyFill="1" applyAlignment="1" applyProtection="1">
      <alignment vertical="center"/>
      <protection/>
    </xf>
    <xf numFmtId="0" fontId="0" fillId="36" borderId="0" xfId="0" applyFont="1" applyFill="1" applyAlignment="1" applyProtection="1">
      <alignment/>
      <protection/>
    </xf>
    <xf numFmtId="0" fontId="0" fillId="36" borderId="0" xfId="0" applyFont="1" applyFill="1" applyAlignment="1" applyProtection="1">
      <alignment horizontal="left" vertical="center"/>
      <protection/>
    </xf>
    <xf numFmtId="0" fontId="0" fillId="36" borderId="0" xfId="0" applyFont="1" applyFill="1" applyBorder="1" applyAlignment="1" applyProtection="1">
      <alignment vertical="center"/>
      <protection/>
    </xf>
    <xf numFmtId="0" fontId="6" fillId="36" borderId="0" xfId="0" applyFont="1" applyFill="1" applyBorder="1" applyAlignment="1" applyProtection="1">
      <alignment horizontal="left" vertical="center" wrapText="1"/>
      <protection/>
    </xf>
    <xf numFmtId="0" fontId="0" fillId="36" borderId="0" xfId="0" applyFont="1" applyFill="1" applyAlignment="1" applyProtection="1">
      <alignment horizontal="left"/>
      <protection/>
    </xf>
    <xf numFmtId="0" fontId="6" fillId="36" borderId="0" xfId="0" applyFont="1" applyFill="1" applyBorder="1" applyAlignment="1" applyProtection="1">
      <alignment horizontal="left" wrapText="1"/>
      <protection/>
    </xf>
    <xf numFmtId="0" fontId="6" fillId="36" borderId="0" xfId="0" applyFont="1" applyFill="1" applyAlignment="1" applyProtection="1">
      <alignment vertical="center"/>
      <protection/>
    </xf>
    <xf numFmtId="0" fontId="1" fillId="0" borderId="0" xfId="0" applyFont="1" applyAlignment="1">
      <alignment/>
    </xf>
    <xf numFmtId="0" fontId="23" fillId="0" borderId="0" xfId="0" applyFont="1" applyAlignment="1">
      <alignment vertical="top" wrapText="1"/>
    </xf>
    <xf numFmtId="14" fontId="0" fillId="0" borderId="0" xfId="0" applyNumberFormat="1" applyFont="1" applyAlignment="1">
      <alignment vertical="top" wrapText="1"/>
    </xf>
    <xf numFmtId="14" fontId="0" fillId="0" borderId="0" xfId="0" applyNumberFormat="1" applyFont="1" applyAlignment="1">
      <alignment wrapText="1"/>
    </xf>
    <xf numFmtId="14" fontId="0" fillId="0" borderId="0" xfId="0" applyNumberFormat="1" applyFont="1" applyAlignment="1">
      <alignment horizontal="left" wrapText="1"/>
    </xf>
    <xf numFmtId="0" fontId="0" fillId="0" borderId="0" xfId="0" applyFont="1" applyAlignment="1">
      <alignment vertical="top"/>
    </xf>
    <xf numFmtId="0" fontId="38" fillId="0" borderId="10" xfId="0" applyFont="1" applyBorder="1" applyAlignment="1">
      <alignment horizontal="center"/>
    </xf>
    <xf numFmtId="0" fontId="38" fillId="0" borderId="10" xfId="0" applyFont="1" applyBorder="1" applyAlignment="1">
      <alignment horizontal="center" wrapText="1"/>
    </xf>
    <xf numFmtId="0" fontId="26" fillId="0" borderId="10" xfId="0" applyFont="1" applyBorder="1" applyAlignment="1" applyProtection="1">
      <alignment horizontal="center"/>
      <protection locked="0"/>
    </xf>
    <xf numFmtId="0" fontId="39" fillId="0" borderId="10" xfId="0" applyFont="1" applyBorder="1" applyAlignment="1">
      <alignment horizontal="center"/>
    </xf>
    <xf numFmtId="0" fontId="0" fillId="34" borderId="0" xfId="0" applyFont="1" applyFill="1" applyBorder="1" applyAlignment="1" applyProtection="1">
      <alignment/>
      <protection locked="0"/>
    </xf>
    <xf numFmtId="0" fontId="0" fillId="34" borderId="12"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4" borderId="13" xfId="0" applyFont="1" applyFill="1" applyBorder="1" applyAlignment="1" applyProtection="1">
      <alignment vertical="center"/>
      <protection locked="0"/>
    </xf>
    <xf numFmtId="0" fontId="2" fillId="36" borderId="10" xfId="0" applyFont="1" applyFill="1" applyBorder="1" applyAlignment="1" applyProtection="1">
      <alignment/>
      <protection locked="0"/>
    </xf>
    <xf numFmtId="9" fontId="0" fillId="35" borderId="0" xfId="60" applyFont="1" applyFill="1" applyAlignment="1" applyProtection="1">
      <alignment horizontal="center" vertical="center"/>
      <protection/>
    </xf>
    <xf numFmtId="0" fontId="0" fillId="34" borderId="0" xfId="0" applyFont="1" applyFill="1" applyBorder="1" applyAlignment="1" applyProtection="1">
      <alignment/>
      <protection/>
    </xf>
    <xf numFmtId="0" fontId="0" fillId="34" borderId="13"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protection locked="0"/>
    </xf>
    <xf numFmtId="14" fontId="0" fillId="34" borderId="30" xfId="0" applyNumberFormat="1" applyFont="1" applyFill="1" applyBorder="1" applyAlignment="1" applyProtection="1">
      <alignment horizontal="left"/>
      <protection locked="0"/>
    </xf>
    <xf numFmtId="14" fontId="0" fillId="34" borderId="30" xfId="0" applyNumberFormat="1" applyFont="1" applyFill="1" applyBorder="1" applyAlignment="1" applyProtection="1">
      <alignment/>
      <protection locked="0"/>
    </xf>
    <xf numFmtId="0" fontId="0" fillId="34" borderId="30" xfId="0" applyFont="1" applyFill="1" applyBorder="1" applyAlignment="1" applyProtection="1">
      <alignment/>
      <protection locked="0"/>
    </xf>
    <xf numFmtId="0" fontId="0" fillId="34" borderId="30" xfId="0" applyFont="1" applyFill="1" applyBorder="1" applyAlignment="1" applyProtection="1">
      <alignment/>
      <protection locked="0"/>
    </xf>
    <xf numFmtId="207" fontId="0" fillId="34" borderId="31" xfId="0" applyNumberFormat="1" applyFont="1" applyFill="1" applyBorder="1" applyAlignment="1" applyProtection="1">
      <alignment/>
      <protection locked="0"/>
    </xf>
    <xf numFmtId="0" fontId="0" fillId="0" borderId="0" xfId="0" applyFont="1" applyAlignment="1" applyProtection="1">
      <alignment/>
      <protection locked="0"/>
    </xf>
    <xf numFmtId="0" fontId="0" fillId="34" borderId="27" xfId="0" applyFont="1" applyFill="1" applyBorder="1" applyAlignment="1" applyProtection="1">
      <alignment/>
      <protection locked="0"/>
    </xf>
    <xf numFmtId="0" fontId="0" fillId="34" borderId="25" xfId="0" applyFont="1" applyFill="1" applyBorder="1" applyAlignment="1" applyProtection="1">
      <alignment/>
      <protection locked="0"/>
    </xf>
    <xf numFmtId="0" fontId="2" fillId="34" borderId="0" xfId="0" applyFont="1" applyFill="1" applyBorder="1" applyAlignment="1" applyProtection="1">
      <alignment/>
      <protection locked="0"/>
    </xf>
    <xf numFmtId="0" fontId="2" fillId="34" borderId="27" xfId="0" applyFont="1" applyFill="1" applyBorder="1" applyAlignment="1" applyProtection="1">
      <alignment/>
      <protection locked="0"/>
    </xf>
    <xf numFmtId="0" fontId="2" fillId="34" borderId="11" xfId="0" applyFont="1" applyFill="1" applyBorder="1" applyAlignment="1" applyProtection="1">
      <alignment horizontal="left" vertical="center"/>
      <protection locked="0"/>
    </xf>
    <xf numFmtId="0" fontId="2" fillId="34" borderId="0" xfId="0" applyFont="1" applyFill="1" applyBorder="1" applyAlignment="1" applyProtection="1">
      <alignment vertical="center" wrapText="1"/>
      <protection locked="0"/>
    </xf>
    <xf numFmtId="0" fontId="0" fillId="34" borderId="25" xfId="0" applyFont="1" applyFill="1" applyBorder="1" applyAlignment="1" applyProtection="1">
      <alignment horizontal="left" vertical="center"/>
      <protection locked="0"/>
    </xf>
    <xf numFmtId="43" fontId="2" fillId="35" borderId="22" xfId="0" applyNumberFormat="1" applyFont="1" applyFill="1" applyBorder="1" applyAlignment="1" applyProtection="1">
      <alignment horizontal="left" vertical="center"/>
      <protection locked="0"/>
    </xf>
    <xf numFmtId="43" fontId="2" fillId="34" borderId="25" xfId="0" applyNumberFormat="1" applyFont="1" applyFill="1" applyBorder="1" applyAlignment="1" applyProtection="1">
      <alignment horizontal="left"/>
      <protection locked="0"/>
    </xf>
    <xf numFmtId="2" fontId="2" fillId="34" borderId="10" xfId="0" applyNumberFormat="1" applyFont="1" applyFill="1" applyBorder="1" applyAlignment="1" applyProtection="1">
      <alignment horizontal="center"/>
      <protection locked="0"/>
    </xf>
    <xf numFmtId="1" fontId="2" fillId="35" borderId="23" xfId="0" applyNumberFormat="1" applyFont="1" applyFill="1" applyBorder="1" applyAlignment="1" applyProtection="1">
      <alignment horizontal="right"/>
      <protection locked="0"/>
    </xf>
    <xf numFmtId="1" fontId="2" fillId="34" borderId="0" xfId="0" applyNumberFormat="1" applyFont="1" applyFill="1" applyBorder="1" applyAlignment="1" applyProtection="1">
      <alignment horizontal="right"/>
      <protection locked="0"/>
    </xf>
    <xf numFmtId="174" fontId="2" fillId="34" borderId="10" xfId="0" applyNumberFormat="1" applyFont="1" applyFill="1" applyBorder="1" applyAlignment="1" applyProtection="1">
      <alignment horizontal="right"/>
      <protection/>
    </xf>
    <xf numFmtId="174" fontId="2" fillId="34" borderId="0" xfId="0" applyNumberFormat="1" applyFont="1" applyFill="1" applyBorder="1" applyAlignment="1" applyProtection="1">
      <alignment horizontal="right"/>
      <protection locked="0"/>
    </xf>
    <xf numFmtId="2" fontId="2" fillId="34" borderId="10" xfId="0" applyNumberFormat="1" applyFont="1" applyFill="1" applyBorder="1" applyAlignment="1" applyProtection="1">
      <alignment horizontal="right"/>
      <protection/>
    </xf>
    <xf numFmtId="2" fontId="2" fillId="34" borderId="0" xfId="0" applyNumberFormat="1" applyFont="1" applyFill="1" applyBorder="1" applyAlignment="1" applyProtection="1">
      <alignment horizontal="right"/>
      <protection locked="0"/>
    </xf>
    <xf numFmtId="0" fontId="0" fillId="37" borderId="0" xfId="0" applyFont="1" applyFill="1" applyAlignment="1" applyProtection="1">
      <alignment/>
      <protection locked="0"/>
    </xf>
    <xf numFmtId="0" fontId="0" fillId="34" borderId="0" xfId="0" applyFont="1" applyFill="1" applyAlignment="1" applyProtection="1">
      <alignment/>
      <protection locked="0"/>
    </xf>
    <xf numFmtId="0" fontId="2" fillId="35" borderId="10" xfId="0" applyFont="1" applyFill="1" applyBorder="1" applyAlignment="1" applyProtection="1">
      <alignment horizontal="left" vertical="center"/>
      <protection locked="0"/>
    </xf>
    <xf numFmtId="41" fontId="0" fillId="36" borderId="13" xfId="0" applyNumberFormat="1" applyFont="1" applyFill="1" applyBorder="1" applyAlignment="1" applyProtection="1">
      <alignment horizontal="center" vertical="center"/>
      <protection locked="0"/>
    </xf>
    <xf numFmtId="41" fontId="2" fillId="34" borderId="0" xfId="42" applyNumberFormat="1" applyFont="1" applyFill="1" applyBorder="1" applyAlignment="1" applyProtection="1">
      <alignment horizontal="left" vertical="center"/>
      <protection locked="0"/>
    </xf>
    <xf numFmtId="0" fontId="2" fillId="34" borderId="27" xfId="0" applyFont="1" applyFill="1" applyBorder="1" applyAlignment="1" applyProtection="1">
      <alignment/>
      <protection/>
    </xf>
    <xf numFmtId="0" fontId="0" fillId="38" borderId="0" xfId="0" applyFont="1" applyFill="1" applyAlignment="1" applyProtection="1">
      <alignment/>
      <protection locked="0"/>
    </xf>
    <xf numFmtId="0" fontId="2" fillId="34" borderId="0" xfId="0" applyFont="1" applyFill="1" applyBorder="1" applyAlignment="1" applyProtection="1">
      <alignment/>
      <protection/>
    </xf>
    <xf numFmtId="42" fontId="2" fillId="34" borderId="0" xfId="42" applyNumberFormat="1" applyFont="1" applyFill="1" applyBorder="1" applyAlignment="1" applyProtection="1">
      <alignment horizontal="center"/>
      <protection locked="0"/>
    </xf>
    <xf numFmtId="165" fontId="2" fillId="34" borderId="0" xfId="42" applyNumberFormat="1" applyFont="1" applyFill="1" applyBorder="1" applyAlignment="1" applyProtection="1">
      <alignment horizontal="center"/>
      <protection locked="0"/>
    </xf>
    <xf numFmtId="41" fontId="2" fillId="35" borderId="0" xfId="0" applyNumberFormat="1" applyFont="1" applyFill="1" applyBorder="1" applyAlignment="1" applyProtection="1">
      <alignment horizontal="left" vertical="top" wrapText="1"/>
      <protection/>
    </xf>
    <xf numFmtId="49" fontId="2" fillId="35" borderId="0" xfId="0" applyNumberFormat="1" applyFont="1" applyFill="1" applyBorder="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0" fillId="34" borderId="32" xfId="0" applyFont="1" applyFill="1" applyBorder="1" applyAlignment="1" applyProtection="1">
      <alignment/>
      <protection locked="0"/>
    </xf>
    <xf numFmtId="0" fontId="2" fillId="34" borderId="30" xfId="0" applyFont="1" applyFill="1" applyBorder="1" applyAlignment="1" applyProtection="1">
      <alignment/>
      <protection locked="0"/>
    </xf>
    <xf numFmtId="182" fontId="2" fillId="35" borderId="10" xfId="0" applyNumberFormat="1" applyFont="1" applyFill="1" applyBorder="1" applyAlignment="1" applyProtection="1">
      <alignment horizontal="center" vertical="center"/>
      <protection locked="0"/>
    </xf>
    <xf numFmtId="0" fontId="0" fillId="34" borderId="28" xfId="0" applyFont="1" applyFill="1" applyBorder="1" applyAlignment="1" applyProtection="1">
      <alignment/>
      <protection locked="0"/>
    </xf>
    <xf numFmtId="0" fontId="2" fillId="34" borderId="26" xfId="0" applyFont="1" applyFill="1" applyBorder="1" applyAlignment="1" applyProtection="1">
      <alignment/>
      <protection locked="0"/>
    </xf>
    <xf numFmtId="0" fontId="2" fillId="34" borderId="29" xfId="0" applyFont="1" applyFill="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182" fontId="2" fillId="36" borderId="10" xfId="0" applyNumberFormat="1" applyFont="1" applyFill="1" applyBorder="1" applyAlignment="1" applyProtection="1">
      <alignment horizontal="center" vertical="center"/>
      <protection locked="0"/>
    </xf>
    <xf numFmtId="182" fontId="2" fillId="0" borderId="27" xfId="0" applyNumberFormat="1" applyFont="1" applyFill="1" applyBorder="1" applyAlignment="1" applyProtection="1">
      <alignment horizontal="center" vertical="center"/>
      <protection locked="0"/>
    </xf>
    <xf numFmtId="0" fontId="0" fillId="34" borderId="25" xfId="0" applyFont="1" applyFill="1" applyBorder="1" applyAlignment="1" applyProtection="1">
      <alignment vertical="center"/>
      <protection locked="0"/>
    </xf>
    <xf numFmtId="182" fontId="2" fillId="35" borderId="27" xfId="0" applyNumberFormat="1" applyFont="1" applyFill="1" applyBorder="1" applyAlignment="1" applyProtection="1">
      <alignment horizontal="center" vertical="center"/>
      <protection locked="0"/>
    </xf>
    <xf numFmtId="167" fontId="2" fillId="34" borderId="23" xfId="44" applyNumberFormat="1" applyFont="1" applyFill="1" applyBorder="1" applyAlignment="1" applyProtection="1">
      <alignment horizontal="center" vertical="center"/>
      <protection/>
    </xf>
    <xf numFmtId="9" fontId="0" fillId="34" borderId="26" xfId="60" applyFont="1" applyFill="1" applyBorder="1" applyAlignment="1" applyProtection="1">
      <alignment horizontal="center" vertical="center"/>
      <protection locked="0"/>
    </xf>
    <xf numFmtId="9" fontId="0" fillId="34" borderId="28" xfId="60" applyFont="1" applyFill="1" applyBorder="1" applyAlignment="1" applyProtection="1">
      <alignment horizontal="center" vertical="center"/>
      <protection locked="0"/>
    </xf>
    <xf numFmtId="9" fontId="0" fillId="34" borderId="29" xfId="60" applyFont="1" applyFill="1" applyBorder="1" applyAlignment="1" applyProtection="1">
      <alignment horizontal="center" vertical="center"/>
      <protection locked="0"/>
    </xf>
    <xf numFmtId="0" fontId="2" fillId="34" borderId="0" xfId="0" applyFont="1" applyFill="1" applyBorder="1" applyAlignment="1" applyProtection="1">
      <alignment horizontal="left" vertical="center" wrapText="1"/>
      <protection locked="0"/>
    </xf>
    <xf numFmtId="167" fontId="2" fillId="34" borderId="0" xfId="44" applyNumberFormat="1" applyFont="1" applyFill="1" applyBorder="1" applyAlignment="1" applyProtection="1">
      <alignment horizontal="left" vertical="center" wrapText="1"/>
      <protection locked="0"/>
    </xf>
    <xf numFmtId="9" fontId="0" fillId="34" borderId="0" xfId="60" applyFont="1" applyFill="1" applyBorder="1" applyAlignment="1" applyProtection="1">
      <alignment horizontal="left" vertical="center"/>
      <protection locked="0"/>
    </xf>
    <xf numFmtId="43" fontId="2" fillId="34" borderId="0" xfId="0" applyNumberFormat="1" applyFont="1" applyFill="1" applyBorder="1" applyAlignment="1" applyProtection="1">
      <alignment horizontal="center" vertical="center"/>
      <protection locked="0"/>
    </xf>
    <xf numFmtId="167" fontId="2" fillId="34" borderId="0" xfId="44" applyNumberFormat="1" applyFont="1" applyFill="1" applyBorder="1" applyAlignment="1" applyProtection="1">
      <alignment horizontal="center" vertical="center"/>
      <protection locked="0"/>
    </xf>
    <xf numFmtId="0" fontId="0" fillId="35" borderId="0" xfId="0" applyFont="1" applyFill="1" applyBorder="1" applyAlignment="1" applyProtection="1">
      <alignment vertical="top" wrapText="1"/>
      <protection locked="0"/>
    </xf>
    <xf numFmtId="0" fontId="0" fillId="34" borderId="26" xfId="0" applyFont="1" applyFill="1" applyBorder="1" applyAlignment="1" applyProtection="1">
      <alignment/>
      <protection locked="0"/>
    </xf>
    <xf numFmtId="0" fontId="0" fillId="34" borderId="29" xfId="0" applyFont="1" applyFill="1" applyBorder="1" applyAlignment="1" applyProtection="1">
      <alignment/>
      <protection locked="0"/>
    </xf>
    <xf numFmtId="0" fontId="2" fillId="35" borderId="0" xfId="0" applyFont="1" applyFill="1" applyAlignment="1" applyProtection="1">
      <alignment/>
      <protection/>
    </xf>
    <xf numFmtId="0" fontId="2" fillId="35" borderId="0" xfId="0" applyFont="1" applyFill="1" applyBorder="1" applyAlignment="1" applyProtection="1">
      <alignment/>
      <protection/>
    </xf>
    <xf numFmtId="0" fontId="2" fillId="36" borderId="0" xfId="0" applyFont="1" applyFill="1" applyBorder="1" applyAlignment="1" applyProtection="1">
      <alignment vertical="center"/>
      <protection/>
    </xf>
    <xf numFmtId="0" fontId="2" fillId="36" borderId="0" xfId="0" applyFont="1" applyFill="1" applyBorder="1" applyAlignment="1" applyProtection="1">
      <alignment horizontal="left" vertical="center"/>
      <protection/>
    </xf>
    <xf numFmtId="0" fontId="40" fillId="35" borderId="0" xfId="0" applyFont="1" applyFill="1" applyBorder="1" applyAlignment="1" applyProtection="1">
      <alignment horizontal="left" vertical="center" wrapText="1"/>
      <protection/>
    </xf>
    <xf numFmtId="1" fontId="0" fillId="35" borderId="0" xfId="0" applyNumberFormat="1" applyFont="1" applyFill="1" applyBorder="1" applyAlignment="1" applyProtection="1">
      <alignment horizontal="center"/>
      <protection/>
    </xf>
    <xf numFmtId="1" fontId="0" fillId="34" borderId="0" xfId="0" applyNumberFormat="1" applyFont="1" applyFill="1" applyBorder="1" applyAlignment="1" applyProtection="1">
      <alignment/>
      <protection locked="0"/>
    </xf>
    <xf numFmtId="0" fontId="0" fillId="36" borderId="0" xfId="0" applyFont="1" applyFill="1" applyBorder="1" applyAlignment="1" applyProtection="1">
      <alignment horizontal="center" vertical="center"/>
      <protection/>
    </xf>
    <xf numFmtId="1" fontId="0" fillId="35" borderId="0" xfId="0" applyNumberFormat="1" applyFont="1" applyFill="1" applyAlignment="1" applyProtection="1">
      <alignment/>
      <protection/>
    </xf>
    <xf numFmtId="168" fontId="0" fillId="34" borderId="22" xfId="44" applyNumberFormat="1" applyFont="1" applyFill="1" applyBorder="1" applyAlignment="1" applyProtection="1">
      <alignment horizontal="center" vertical="center"/>
      <protection/>
    </xf>
    <xf numFmtId="0" fontId="76" fillId="39" borderId="0" xfId="0" applyFont="1" applyFill="1" applyAlignment="1">
      <alignment/>
    </xf>
    <xf numFmtId="0" fontId="77" fillId="39" borderId="0" xfId="0" applyFont="1" applyFill="1" applyAlignment="1">
      <alignment/>
    </xf>
    <xf numFmtId="0" fontId="0" fillId="0" borderId="0" xfId="0" applyFill="1" applyAlignment="1">
      <alignment horizontal="right" wrapText="1"/>
    </xf>
    <xf numFmtId="0" fontId="4" fillId="0" borderId="0" xfId="53" applyFont="1" applyFill="1" applyAlignment="1" applyProtection="1">
      <alignment wrapText="1"/>
      <protection/>
    </xf>
    <xf numFmtId="0" fontId="0" fillId="0" borderId="0" xfId="0" applyFill="1" applyAlignment="1">
      <alignment wrapText="1"/>
    </xf>
    <xf numFmtId="15" fontId="0" fillId="0" borderId="0" xfId="0" applyNumberFormat="1" applyFill="1" applyAlignment="1">
      <alignment wrapText="1"/>
    </xf>
    <xf numFmtId="0" fontId="0" fillId="0" borderId="0" xfId="0" applyFill="1" applyAlignment="1">
      <alignment/>
    </xf>
    <xf numFmtId="1" fontId="2" fillId="34" borderId="27" xfId="0" applyNumberFormat="1" applyFont="1" applyFill="1" applyBorder="1" applyAlignment="1" applyProtection="1">
      <alignment/>
      <protection locked="0"/>
    </xf>
    <xf numFmtId="166" fontId="6" fillId="36" borderId="0" xfId="0" applyNumberFormat="1" applyFont="1" applyFill="1" applyBorder="1" applyAlignment="1" applyProtection="1">
      <alignment horizontal="left" vertical="center" wrapText="1"/>
      <protection/>
    </xf>
    <xf numFmtId="3" fontId="26" fillId="0" borderId="10" xfId="0" applyNumberFormat="1" applyFont="1" applyBorder="1" applyAlignment="1">
      <alignment horizontal="center"/>
    </xf>
    <xf numFmtId="0" fontId="0" fillId="0" borderId="0" xfId="0" applyAlignment="1">
      <alignment horizontal="left" vertical="top" wrapText="1"/>
    </xf>
    <xf numFmtId="0" fontId="23" fillId="0" borderId="0" xfId="0" applyFont="1" applyAlignment="1">
      <alignment horizontal="left" vertical="center"/>
    </xf>
    <xf numFmtId="0" fontId="0" fillId="0" borderId="0" xfId="0" applyFont="1" applyAlignment="1">
      <alignment horizontal="left" vertical="top" wrapText="1"/>
    </xf>
    <xf numFmtId="0" fontId="21" fillId="0" borderId="0" xfId="0" applyFont="1" applyAlignment="1">
      <alignment horizontal="center" vertical="center" wrapText="1"/>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horizontal="left" vertical="center" wrapText="1"/>
    </xf>
    <xf numFmtId="41" fontId="26" fillId="34" borderId="32" xfId="60" applyNumberFormat="1" applyFont="1" applyFill="1" applyBorder="1" applyAlignment="1" applyProtection="1">
      <alignment horizontal="center" vertical="center"/>
      <protection locked="0"/>
    </xf>
    <xf numFmtId="41" fontId="26" fillId="34" borderId="31" xfId="60" applyNumberFormat="1" applyFont="1" applyFill="1" applyBorder="1" applyAlignment="1" applyProtection="1">
      <alignment horizontal="center" vertical="center"/>
      <protection locked="0"/>
    </xf>
    <xf numFmtId="9" fontId="26" fillId="34" borderId="0" xfId="60" applyFont="1" applyFill="1" applyBorder="1" applyAlignment="1" applyProtection="1">
      <alignment horizontal="center" vertical="center"/>
      <protection/>
    </xf>
    <xf numFmtId="0" fontId="22" fillId="0" borderId="25"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27" xfId="0" applyFont="1" applyFill="1" applyBorder="1" applyAlignment="1" applyProtection="1">
      <alignment horizontal="left" vertical="center"/>
      <protection locked="0"/>
    </xf>
    <xf numFmtId="177" fontId="7" fillId="34" borderId="22" xfId="0" applyNumberFormat="1" applyFont="1" applyFill="1" applyBorder="1" applyAlignment="1" applyProtection="1">
      <alignment horizontal="center" vertical="center"/>
      <protection/>
    </xf>
    <xf numFmtId="177" fontId="7" fillId="34" borderId="24" xfId="0" applyNumberFormat="1" applyFont="1" applyFill="1" applyBorder="1" applyAlignment="1" applyProtection="1">
      <alignment horizontal="center" vertical="center"/>
      <protection/>
    </xf>
    <xf numFmtId="177" fontId="7" fillId="34" borderId="23" xfId="0" applyNumberFormat="1" applyFont="1" applyFill="1" applyBorder="1" applyAlignment="1" applyProtection="1">
      <alignment horizontal="center" vertical="center"/>
      <protection/>
    </xf>
    <xf numFmtId="182" fontId="29" fillId="34" borderId="22" xfId="0" applyNumberFormat="1" applyFont="1" applyFill="1" applyBorder="1" applyAlignment="1" applyProtection="1">
      <alignment horizontal="center" vertical="center"/>
      <protection/>
    </xf>
    <xf numFmtId="182" fontId="29" fillId="34" borderId="24" xfId="0" applyNumberFormat="1" applyFont="1" applyFill="1" applyBorder="1" applyAlignment="1" applyProtection="1">
      <alignment horizontal="center" vertical="center"/>
      <protection/>
    </xf>
    <xf numFmtId="182" fontId="29" fillId="34" borderId="23" xfId="0" applyNumberFormat="1" applyFont="1" applyFill="1" applyBorder="1" applyAlignment="1" applyProtection="1">
      <alignment horizontal="center" vertical="center"/>
      <protection/>
    </xf>
    <xf numFmtId="3" fontId="29" fillId="34" borderId="22" xfId="0" applyNumberFormat="1" applyFont="1" applyFill="1" applyBorder="1" applyAlignment="1" applyProtection="1">
      <alignment horizontal="center" vertical="center"/>
      <protection/>
    </xf>
    <xf numFmtId="3" fontId="29" fillId="34" borderId="24" xfId="0" applyNumberFormat="1" applyFont="1" applyFill="1" applyBorder="1" applyAlignment="1" applyProtection="1">
      <alignment horizontal="center" vertical="center"/>
      <protection/>
    </xf>
    <xf numFmtId="3" fontId="29" fillId="34" borderId="23" xfId="0" applyNumberFormat="1" applyFont="1" applyFill="1" applyBorder="1" applyAlignment="1" applyProtection="1">
      <alignment horizontal="center" vertical="center"/>
      <protection/>
    </xf>
    <xf numFmtId="0" fontId="26" fillId="34" borderId="25" xfId="0" applyFont="1" applyFill="1" applyBorder="1" applyAlignment="1" applyProtection="1">
      <alignment horizontal="left" vertical="center" wrapText="1"/>
      <protection locked="0"/>
    </xf>
    <xf numFmtId="0" fontId="26" fillId="34" borderId="0" xfId="0" applyFont="1" applyFill="1" applyBorder="1" applyAlignment="1" applyProtection="1">
      <alignment horizontal="left" vertical="center" wrapText="1"/>
      <protection locked="0"/>
    </xf>
    <xf numFmtId="0" fontId="7" fillId="34" borderId="10" xfId="0" applyFont="1" applyFill="1" applyBorder="1" applyAlignment="1" applyProtection="1">
      <alignment horizontal="center" vertical="center"/>
      <protection locked="0"/>
    </xf>
    <xf numFmtId="0" fontId="2" fillId="34" borderId="22" xfId="0" applyFont="1" applyFill="1" applyBorder="1" applyAlignment="1" applyProtection="1">
      <alignment horizontal="center" vertical="center" wrapText="1"/>
      <protection locked="0"/>
    </xf>
    <xf numFmtId="0" fontId="2" fillId="34" borderId="23" xfId="0" applyFont="1" applyFill="1" applyBorder="1" applyAlignment="1" applyProtection="1">
      <alignment horizontal="center" vertical="center" wrapText="1"/>
      <protection locked="0"/>
    </xf>
    <xf numFmtId="9" fontId="26" fillId="34" borderId="25" xfId="60" applyFont="1" applyFill="1" applyBorder="1" applyAlignment="1" applyProtection="1">
      <alignment horizontal="center" vertical="center"/>
      <protection locked="0"/>
    </xf>
    <xf numFmtId="9" fontId="26" fillId="34" borderId="27" xfId="60" applyFont="1" applyFill="1" applyBorder="1" applyAlignment="1" applyProtection="1">
      <alignment horizontal="center" vertical="center"/>
      <protection locked="0"/>
    </xf>
    <xf numFmtId="1" fontId="26" fillId="34" borderId="30" xfId="60" applyNumberFormat="1" applyFont="1" applyFill="1" applyBorder="1" applyAlignment="1" applyProtection="1">
      <alignment horizontal="center" vertical="center"/>
      <protection locked="0"/>
    </xf>
    <xf numFmtId="1" fontId="26" fillId="34" borderId="32" xfId="60" applyNumberFormat="1" applyFont="1" applyFill="1" applyBorder="1" applyAlignment="1" applyProtection="1">
      <alignment horizontal="center" vertical="center"/>
      <protection locked="0"/>
    </xf>
    <xf numFmtId="1" fontId="26" fillId="34" borderId="31" xfId="60" applyNumberFormat="1" applyFont="1" applyFill="1" applyBorder="1" applyAlignment="1" applyProtection="1">
      <alignment horizontal="center" vertical="center"/>
      <protection locked="0"/>
    </xf>
    <xf numFmtId="9" fontId="26" fillId="34" borderId="28" xfId="60" applyFont="1" applyFill="1" applyBorder="1" applyAlignment="1" applyProtection="1">
      <alignment horizontal="center" vertical="center"/>
      <protection locked="0"/>
    </xf>
    <xf numFmtId="9" fontId="26" fillId="34" borderId="29" xfId="60" applyFont="1" applyFill="1" applyBorder="1" applyAlignment="1" applyProtection="1">
      <alignment horizontal="center" vertical="center"/>
      <protection locked="0"/>
    </xf>
    <xf numFmtId="9" fontId="26" fillId="34" borderId="25" xfId="60" applyFont="1" applyFill="1" applyBorder="1" applyAlignment="1" applyProtection="1">
      <alignment horizontal="center" vertical="center"/>
      <protection/>
    </xf>
    <xf numFmtId="9" fontId="26" fillId="34" borderId="27" xfId="60" applyFont="1" applyFill="1" applyBorder="1" applyAlignment="1" applyProtection="1">
      <alignment horizontal="center" vertical="center"/>
      <protection/>
    </xf>
    <xf numFmtId="41" fontId="26" fillId="34" borderId="25" xfId="60" applyNumberFormat="1" applyFont="1" applyFill="1" applyBorder="1" applyAlignment="1" applyProtection="1">
      <alignment horizontal="center" vertical="center"/>
      <protection locked="0"/>
    </xf>
    <xf numFmtId="41" fontId="26" fillId="34" borderId="27" xfId="60" applyNumberFormat="1" applyFont="1" applyFill="1" applyBorder="1" applyAlignment="1" applyProtection="1">
      <alignment horizontal="center" vertical="center"/>
      <protection locked="0"/>
    </xf>
    <xf numFmtId="41" fontId="26" fillId="34" borderId="25" xfId="0" applyNumberFormat="1" applyFont="1" applyFill="1" applyBorder="1" applyAlignment="1" applyProtection="1">
      <alignment horizontal="center" vertical="center" wrapText="1"/>
      <protection locked="0"/>
    </xf>
    <xf numFmtId="41" fontId="26" fillId="34" borderId="27" xfId="0" applyNumberFormat="1" applyFont="1" applyFill="1" applyBorder="1" applyAlignment="1" applyProtection="1">
      <alignment horizontal="center" vertical="center" wrapText="1"/>
      <protection locked="0"/>
    </xf>
    <xf numFmtId="41" fontId="0" fillId="35" borderId="0" xfId="0" applyNumberFormat="1"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41" fontId="26" fillId="34" borderId="12" xfId="0" applyNumberFormat="1" applyFont="1" applyFill="1" applyBorder="1" applyAlignment="1" applyProtection="1">
      <alignment horizontal="center" vertical="center" wrapText="1"/>
      <protection locked="0"/>
    </xf>
    <xf numFmtId="41" fontId="26" fillId="34" borderId="13" xfId="0" applyNumberFormat="1" applyFont="1" applyFill="1" applyBorder="1" applyAlignment="1" applyProtection="1">
      <alignment horizontal="center" vertical="center" wrapText="1"/>
      <protection locked="0"/>
    </xf>
    <xf numFmtId="9" fontId="26" fillId="34" borderId="32" xfId="60" applyFont="1" applyFill="1" applyBorder="1" applyAlignment="1" applyProtection="1">
      <alignment horizontal="center" vertical="center"/>
      <protection/>
    </xf>
    <xf numFmtId="9" fontId="26" fillId="34" borderId="31" xfId="60" applyFont="1" applyFill="1" applyBorder="1" applyAlignment="1" applyProtection="1">
      <alignment horizontal="center" vertical="center"/>
      <protection/>
    </xf>
    <xf numFmtId="49" fontId="2" fillId="35" borderId="0" xfId="0" applyNumberFormat="1"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locked="0"/>
    </xf>
    <xf numFmtId="0" fontId="0" fillId="34" borderId="23" xfId="0" applyFont="1" applyFill="1" applyBorder="1" applyAlignment="1" applyProtection="1">
      <alignment horizontal="center" vertical="center"/>
      <protection locked="0"/>
    </xf>
    <xf numFmtId="0" fontId="29" fillId="34" borderId="10"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1"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34" borderId="10" xfId="0" applyFont="1" applyFill="1" applyBorder="1" applyAlignment="1" applyProtection="1">
      <alignment horizontal="left" vertical="center" wrapText="1"/>
      <protection locked="0"/>
    </xf>
    <xf numFmtId="0" fontId="24" fillId="34" borderId="12" xfId="0" applyFont="1" applyFill="1" applyBorder="1" applyAlignment="1" applyProtection="1">
      <alignment horizontal="center" vertical="center"/>
      <protection locked="0"/>
    </xf>
    <xf numFmtId="0" fontId="24" fillId="34" borderId="11" xfId="0" applyFont="1" applyFill="1" applyBorder="1" applyAlignment="1" applyProtection="1">
      <alignment horizontal="center" vertical="center"/>
      <protection locked="0"/>
    </xf>
    <xf numFmtId="0" fontId="24" fillId="34" borderId="13" xfId="0" applyFont="1" applyFill="1" applyBorder="1" applyAlignment="1" applyProtection="1">
      <alignment horizontal="center" vertical="center"/>
      <protection locked="0"/>
    </xf>
    <xf numFmtId="0" fontId="0" fillId="34" borderId="22"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protection locked="0"/>
    </xf>
    <xf numFmtId="0" fontId="0" fillId="34" borderId="30" xfId="0" applyFont="1" applyFill="1" applyBorder="1" applyAlignment="1" applyProtection="1">
      <alignment horizontal="left"/>
      <protection locked="0"/>
    </xf>
    <xf numFmtId="0" fontId="0" fillId="34" borderId="10" xfId="0" applyFont="1" applyFill="1" applyBorder="1" applyAlignment="1" applyProtection="1">
      <alignment horizontal="left" vertical="center"/>
      <protection locked="0"/>
    </xf>
    <xf numFmtId="0" fontId="26" fillId="34" borderId="25" xfId="0" applyFont="1" applyFill="1" applyBorder="1" applyAlignment="1" applyProtection="1">
      <alignment horizontal="left" vertical="center"/>
      <protection locked="0"/>
    </xf>
    <xf numFmtId="0" fontId="0" fillId="0" borderId="0" xfId="0" applyFont="1" applyAlignment="1" applyProtection="1">
      <alignment/>
      <protection locked="0"/>
    </xf>
    <xf numFmtId="0" fontId="0" fillId="35" borderId="12" xfId="0" applyFont="1" applyFill="1" applyBorder="1" applyAlignment="1" applyProtection="1">
      <alignment horizontal="left" vertical="center" wrapText="1"/>
      <protection locked="0"/>
    </xf>
    <xf numFmtId="0" fontId="0" fillId="0" borderId="11" xfId="0" applyFont="1" applyBorder="1" applyAlignment="1" applyProtection="1">
      <alignment/>
      <protection locked="0"/>
    </xf>
    <xf numFmtId="0" fontId="0" fillId="0" borderId="13" xfId="0" applyFont="1" applyBorder="1" applyAlignment="1" applyProtection="1">
      <alignment/>
      <protection locked="0"/>
    </xf>
    <xf numFmtId="1" fontId="26" fillId="34" borderId="30" xfId="0" applyNumberFormat="1" applyFont="1" applyFill="1" applyBorder="1" applyAlignment="1" applyProtection="1">
      <alignment horizontal="center" vertical="center"/>
      <protection locked="0"/>
    </xf>
    <xf numFmtId="1" fontId="26" fillId="34" borderId="32" xfId="0" applyNumberFormat="1" applyFont="1" applyFill="1" applyBorder="1" applyAlignment="1" applyProtection="1">
      <alignment horizontal="center" vertical="center"/>
      <protection locked="0"/>
    </xf>
    <xf numFmtId="1" fontId="26" fillId="34" borderId="31" xfId="0" applyNumberFormat="1" applyFont="1" applyFill="1" applyBorder="1" applyAlignment="1" applyProtection="1">
      <alignment horizontal="center" vertical="center"/>
      <protection locked="0"/>
    </xf>
    <xf numFmtId="0" fontId="0" fillId="34" borderId="32"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4" borderId="26"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24" fillId="35" borderId="0" xfId="0" applyFont="1" applyFill="1" applyBorder="1" applyAlignment="1" applyProtection="1">
      <alignment horizontal="left" vertical="top" wrapText="1"/>
      <protection locked="0"/>
    </xf>
    <xf numFmtId="41" fontId="26" fillId="34" borderId="26" xfId="0" applyNumberFormat="1" applyFont="1" applyFill="1" applyBorder="1" applyAlignment="1" applyProtection="1">
      <alignment horizontal="center" vertical="center" wrapText="1"/>
      <protection locked="0"/>
    </xf>
    <xf numFmtId="41" fontId="26" fillId="34" borderId="29" xfId="0" applyNumberFormat="1" applyFont="1" applyFill="1" applyBorder="1" applyAlignment="1" applyProtection="1">
      <alignment horizontal="center" vertical="center" wrapText="1"/>
      <protection locked="0"/>
    </xf>
    <xf numFmtId="1" fontId="26" fillId="34" borderId="25" xfId="60" applyNumberFormat="1" applyFont="1" applyFill="1" applyBorder="1" applyAlignment="1" applyProtection="1">
      <alignment horizontal="center" vertical="center"/>
      <protection locked="0"/>
    </xf>
    <xf numFmtId="1" fontId="26" fillId="34" borderId="27" xfId="60" applyNumberFormat="1" applyFont="1" applyFill="1" applyBorder="1" applyAlignment="1" applyProtection="1">
      <alignment horizontal="center" vertical="center"/>
      <protection locked="0"/>
    </xf>
    <xf numFmtId="1" fontId="26" fillId="34" borderId="0" xfId="60" applyNumberFormat="1" applyFont="1" applyFill="1" applyBorder="1" applyAlignment="1" applyProtection="1">
      <alignment horizontal="center" vertical="center"/>
      <protection locked="0"/>
    </xf>
    <xf numFmtId="41" fontId="26" fillId="34" borderId="0" xfId="0" applyNumberFormat="1" applyFont="1" applyFill="1" applyBorder="1" applyAlignment="1" applyProtection="1">
      <alignment horizontal="center" vertical="center" wrapText="1"/>
      <protection locked="0"/>
    </xf>
    <xf numFmtId="41" fontId="26" fillId="34" borderId="28" xfId="0" applyNumberFormat="1" applyFont="1" applyFill="1" applyBorder="1" applyAlignment="1" applyProtection="1">
      <alignment horizontal="center" vertical="center" wrapText="1"/>
      <protection locked="0"/>
    </xf>
    <xf numFmtId="0" fontId="5" fillId="34" borderId="25" xfId="0" applyFont="1" applyFill="1" applyBorder="1" applyAlignment="1" applyProtection="1">
      <alignment horizontal="center" wrapText="1"/>
      <protection locked="0"/>
    </xf>
    <xf numFmtId="0" fontId="5" fillId="34" borderId="0" xfId="0" applyFont="1" applyFill="1" applyBorder="1" applyAlignment="1" applyProtection="1">
      <alignment horizontal="center" wrapText="1"/>
      <protection locked="0"/>
    </xf>
    <xf numFmtId="0" fontId="5" fillId="34" borderId="28" xfId="0" applyFont="1" applyFill="1" applyBorder="1" applyAlignment="1" applyProtection="1">
      <alignment horizontal="center" wrapText="1"/>
      <protection locked="0"/>
    </xf>
    <xf numFmtId="0" fontId="5" fillId="34" borderId="26" xfId="0" applyFont="1" applyFill="1" applyBorder="1" applyAlignment="1" applyProtection="1">
      <alignment horizontal="center" wrapText="1"/>
      <protection locked="0"/>
    </xf>
    <xf numFmtId="1" fontId="2" fillId="38" borderId="22" xfId="0" applyNumberFormat="1" applyFont="1" applyFill="1" applyBorder="1" applyAlignment="1" applyProtection="1">
      <alignment horizontal="center" vertical="center"/>
      <protection locked="0"/>
    </xf>
    <xf numFmtId="0" fontId="0" fillId="38" borderId="23" xfId="0" applyFill="1" applyBorder="1" applyAlignment="1">
      <alignment horizontal="center" vertical="center"/>
    </xf>
    <xf numFmtId="1" fontId="0" fillId="34" borderId="22" xfId="0" applyNumberFormat="1" applyFont="1" applyFill="1" applyBorder="1" applyAlignment="1" applyProtection="1">
      <alignment horizontal="center" vertical="center"/>
      <protection/>
    </xf>
    <xf numFmtId="0" fontId="0" fillId="0" borderId="23" xfId="0" applyBorder="1" applyAlignment="1">
      <alignment horizontal="center" vertical="center"/>
    </xf>
    <xf numFmtId="0" fontId="0" fillId="34" borderId="0" xfId="0" applyFont="1" applyFill="1" applyBorder="1" applyAlignment="1" applyProtection="1">
      <alignment horizontal="left"/>
      <protection locked="0"/>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40" borderId="0" xfId="0" applyFill="1" applyAlignment="1">
      <alignment wrapText="1"/>
    </xf>
    <xf numFmtId="0" fontId="0" fillId="41" borderId="22" xfId="0" applyFill="1" applyBorder="1" applyAlignment="1">
      <alignment horizontal="left" vertical="center" wrapText="1"/>
    </xf>
    <xf numFmtId="0" fontId="0" fillId="41" borderId="23" xfId="0" applyFill="1" applyBorder="1" applyAlignment="1">
      <alignment horizontal="left" vertical="center" wrapText="1"/>
    </xf>
    <xf numFmtId="0" fontId="0" fillId="33" borderId="10" xfId="0" applyFill="1"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9" fillId="0" borderId="16" xfId="0" applyFont="1" applyBorder="1" applyAlignment="1">
      <alignment horizontal="left" vertical="center" wrapText="1"/>
    </xf>
    <xf numFmtId="0" fontId="9" fillId="0" borderId="21" xfId="0" applyFont="1" applyBorder="1" applyAlignment="1">
      <alignment horizontal="left" vertical="center" wrapText="1"/>
    </xf>
    <xf numFmtId="0" fontId="18" fillId="0" borderId="20" xfId="0" applyFont="1" applyFill="1" applyBorder="1" applyAlignment="1">
      <alignment horizontal="right" wrapText="1"/>
    </xf>
    <xf numFmtId="0" fontId="17" fillId="0" borderId="20" xfId="0" applyFont="1" applyFill="1" applyBorder="1" applyAlignment="1">
      <alignment wrapText="1"/>
    </xf>
    <xf numFmtId="0" fontId="9" fillId="0" borderId="20" xfId="0" applyFont="1" applyBorder="1" applyAlignment="1">
      <alignment horizontal="left" vertical="center" wrapText="1"/>
    </xf>
    <xf numFmtId="0" fontId="6" fillId="0" borderId="0" xfId="0" applyFont="1" applyAlignment="1">
      <alignment horizontal="left" vertical="top" wrapText="1"/>
    </xf>
    <xf numFmtId="0" fontId="18" fillId="0" borderId="19" xfId="0" applyFont="1" applyFill="1" applyBorder="1" applyAlignment="1">
      <alignment horizontal="right" wrapText="1"/>
    </xf>
    <xf numFmtId="0" fontId="18" fillId="0" borderId="14" xfId="0" applyFont="1" applyFill="1" applyBorder="1" applyAlignment="1">
      <alignment horizontal="right" wrapText="1"/>
    </xf>
    <xf numFmtId="0" fontId="17" fillId="0" borderId="19" xfId="0" applyFont="1" applyFill="1" applyBorder="1" applyAlignment="1">
      <alignment wrapText="1"/>
    </xf>
    <xf numFmtId="0" fontId="17" fillId="0" borderId="14" xfId="0" applyFont="1" applyFill="1" applyBorder="1" applyAlignment="1">
      <alignment wrapText="1"/>
    </xf>
    <xf numFmtId="0" fontId="13" fillId="0" borderId="20" xfId="0" applyFont="1" applyBorder="1" applyAlignment="1">
      <alignment horizontal="center" wrapText="1"/>
    </xf>
    <xf numFmtId="0" fontId="13" fillId="0" borderId="16" xfId="0" applyFont="1" applyBorder="1" applyAlignment="1">
      <alignment horizontal="center" wrapText="1"/>
    </xf>
    <xf numFmtId="0" fontId="13" fillId="0" borderId="21" xfId="0" applyFont="1" applyBorder="1" applyAlignment="1">
      <alignment horizontal="center" wrapText="1"/>
    </xf>
    <xf numFmtId="0" fontId="12" fillId="0" borderId="16" xfId="0" applyFont="1" applyBorder="1" applyAlignment="1">
      <alignment horizontal="center" wrapText="1"/>
    </xf>
    <xf numFmtId="0" fontId="12" fillId="0" borderId="21" xfId="0" applyFont="1" applyBorder="1" applyAlignment="1">
      <alignment horizontal="center" wrapText="1"/>
    </xf>
    <xf numFmtId="0" fontId="14" fillId="0" borderId="16" xfId="0" applyFont="1" applyBorder="1" applyAlignment="1" quotePrefix="1">
      <alignment horizontal="center" wrapText="1"/>
    </xf>
    <xf numFmtId="0" fontId="14" fillId="0" borderId="21" xfId="0" applyFont="1" applyBorder="1" applyAlignment="1">
      <alignment horizont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7" fillId="0" borderId="16" xfId="0" applyFont="1" applyFill="1" applyBorder="1" applyAlignment="1">
      <alignment wrapText="1"/>
    </xf>
    <xf numFmtId="0" fontId="7" fillId="0" borderId="33" xfId="0" applyFont="1" applyFill="1" applyBorder="1" applyAlignment="1">
      <alignment wrapText="1"/>
    </xf>
    <xf numFmtId="0" fontId="7" fillId="0" borderId="21" xfId="0" applyFont="1" applyFill="1" applyBorder="1" applyAlignment="1">
      <alignment wrapText="1"/>
    </xf>
    <xf numFmtId="0" fontId="10" fillId="0" borderId="18" xfId="0" applyFont="1" applyFill="1" applyBorder="1" applyAlignment="1">
      <alignment vertical="center" wrapText="1"/>
    </xf>
    <xf numFmtId="0" fontId="10" fillId="0" borderId="34" xfId="0" applyFont="1" applyFill="1" applyBorder="1" applyAlignment="1">
      <alignment vertical="center" wrapText="1"/>
    </xf>
    <xf numFmtId="0" fontId="10" fillId="0" borderId="35" xfId="0" applyFont="1" applyFill="1" applyBorder="1" applyAlignment="1">
      <alignment vertical="center" wrapText="1"/>
    </xf>
    <xf numFmtId="0" fontId="10" fillId="0" borderId="19" xfId="0" applyFont="1" applyFill="1" applyBorder="1" applyAlignment="1">
      <alignment vertical="center" wrapText="1"/>
    </xf>
    <xf numFmtId="0" fontId="10" fillId="0" borderId="36" xfId="0" applyFont="1" applyFill="1" applyBorder="1" applyAlignment="1">
      <alignment vertical="center" wrapText="1"/>
    </xf>
    <xf numFmtId="0" fontId="10" fillId="0" borderId="14" xfId="0" applyFont="1" applyFill="1" applyBorder="1" applyAlignment="1">
      <alignment vertical="center" wrapText="1"/>
    </xf>
    <xf numFmtId="0" fontId="11" fillId="0" borderId="16" xfId="0" applyFont="1" applyFill="1" applyBorder="1" applyAlignment="1">
      <alignment horizontal="center" wrapText="1"/>
    </xf>
    <xf numFmtId="0" fontId="11" fillId="0" borderId="21" xfId="0" applyFont="1" applyFill="1" applyBorder="1" applyAlignment="1">
      <alignment horizontal="center" wrapText="1"/>
    </xf>
    <xf numFmtId="0" fontId="14" fillId="0" borderId="16" xfId="0" applyFont="1" applyBorder="1" applyAlignment="1">
      <alignment horizontal="center" wrapText="1"/>
    </xf>
    <xf numFmtId="0" fontId="7" fillId="0" borderId="16" xfId="0" applyFont="1" applyBorder="1" applyAlignment="1">
      <alignment wrapText="1"/>
    </xf>
    <xf numFmtId="0" fontId="7" fillId="0" borderId="33" xfId="0" applyFont="1" applyBorder="1" applyAlignment="1">
      <alignment wrapText="1"/>
    </xf>
    <xf numFmtId="0" fontId="7" fillId="0" borderId="21" xfId="0" applyFont="1" applyBorder="1" applyAlignment="1">
      <alignment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37" xfId="0" applyFont="1" applyBorder="1" applyAlignment="1" quotePrefix="1">
      <alignment horizontal="center" vertical="center" wrapText="1"/>
    </xf>
    <xf numFmtId="0" fontId="14" fillId="0" borderId="17" xfId="0" applyFont="1" applyBorder="1" applyAlignment="1">
      <alignment horizontal="center" vertical="center" wrapText="1"/>
    </xf>
    <xf numFmtId="0" fontId="6" fillId="0" borderId="37" xfId="0" applyFont="1" applyBorder="1" applyAlignment="1">
      <alignment horizontal="center" wrapText="1"/>
    </xf>
    <xf numFmtId="0" fontId="6" fillId="0" borderId="17" xfId="0" applyFont="1" applyBorder="1" applyAlignment="1">
      <alignment horizontal="center" wrapText="1"/>
    </xf>
    <xf numFmtId="0" fontId="6" fillId="0" borderId="37" xfId="0" applyFont="1" applyBorder="1" applyAlignment="1">
      <alignment horizontal="left" vertical="center" wrapText="1"/>
    </xf>
    <xf numFmtId="0" fontId="6"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35" xfId="0" applyFont="1" applyBorder="1" applyAlignment="1">
      <alignment horizontal="left" vertical="center" wrapText="1"/>
    </xf>
    <xf numFmtId="0" fontId="9" fillId="0" borderId="19" xfId="0" applyFont="1" applyBorder="1" applyAlignment="1">
      <alignment horizontal="left" vertical="center" wrapText="1"/>
    </xf>
    <xf numFmtId="0" fontId="9" fillId="0" borderId="14" xfId="0" applyFont="1" applyBorder="1" applyAlignment="1">
      <alignment horizontal="left" vertical="center" wrapText="1"/>
    </xf>
    <xf numFmtId="0" fontId="13" fillId="0" borderId="37" xfId="0" applyFont="1" applyBorder="1" applyAlignment="1">
      <alignment horizontal="center" wrapText="1"/>
    </xf>
    <xf numFmtId="0" fontId="13" fillId="0" borderId="17" xfId="0" applyFont="1" applyBorder="1" applyAlignment="1">
      <alignment horizontal="center" wrapText="1"/>
    </xf>
    <xf numFmtId="0" fontId="7" fillId="0" borderId="18"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19" xfId="0" applyFont="1" applyBorder="1" applyAlignment="1">
      <alignment horizontal="left" vertical="center" wrapText="1"/>
    </xf>
    <xf numFmtId="0" fontId="7" fillId="0" borderId="36" xfId="0" applyFont="1" applyBorder="1" applyAlignment="1">
      <alignment horizontal="left" vertical="center" wrapText="1"/>
    </xf>
    <xf numFmtId="0" fontId="7" fillId="0" borderId="14" xfId="0" applyFont="1" applyBorder="1" applyAlignment="1">
      <alignment horizontal="left" vertical="center" wrapText="1"/>
    </xf>
    <xf numFmtId="0" fontId="9" fillId="0" borderId="20" xfId="0" applyFont="1" applyBorder="1" applyAlignment="1">
      <alignment wrapText="1"/>
    </xf>
    <xf numFmtId="0" fontId="6" fillId="0" borderId="0" xfId="0" applyNumberFormat="1" applyFont="1" applyAlignment="1">
      <alignment horizontal="left" vertical="top" wrapText="1"/>
    </xf>
    <xf numFmtId="0" fontId="7" fillId="0" borderId="20" xfId="0" applyFont="1" applyFill="1" applyBorder="1" applyAlignment="1">
      <alignment wrapText="1"/>
    </xf>
    <xf numFmtId="0" fontId="11" fillId="0" borderId="20" xfId="0" applyFont="1" applyFill="1" applyBorder="1" applyAlignment="1">
      <alignment horizontal="center" wrapText="1"/>
    </xf>
    <xf numFmtId="0" fontId="0" fillId="0" borderId="20" xfId="0" applyBorder="1" applyAlignment="1">
      <alignment horizontal="center"/>
    </xf>
    <xf numFmtId="0" fontId="10" fillId="0" borderId="1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20" xfId="0" applyFont="1" applyBorder="1" applyAlignment="1">
      <alignment horizontal="left" wrapText="1"/>
    </xf>
    <xf numFmtId="0" fontId="1" fillId="0" borderId="10" xfId="0" applyFont="1" applyBorder="1" applyAlignment="1">
      <alignment horizontal="center"/>
    </xf>
    <xf numFmtId="0" fontId="0" fillId="0" borderId="10" xfId="0" applyBorder="1" applyAlignment="1">
      <alignment horizontal="center"/>
    </xf>
    <xf numFmtId="174" fontId="0" fillId="0" borderId="10" xfId="0" applyNumberFormat="1" applyBorder="1" applyAlignment="1">
      <alignment horizontal="center"/>
    </xf>
    <xf numFmtId="0" fontId="1" fillId="34" borderId="12" xfId="0" applyFont="1" applyFill="1" applyBorder="1" applyAlignment="1">
      <alignment horizontal="left" vertical="center" wrapText="1"/>
    </xf>
    <xf numFmtId="0" fontId="1" fillId="34" borderId="13" xfId="0" applyFont="1" applyFill="1" applyBorder="1" applyAlignment="1">
      <alignment horizontal="left" vertical="center" wrapText="1"/>
    </xf>
    <xf numFmtId="174" fontId="0" fillId="0" borderId="12" xfId="0" applyNumberFormat="1" applyBorder="1" applyAlignment="1">
      <alignment horizontal="center"/>
    </xf>
    <xf numFmtId="174" fontId="0" fillId="0" borderId="13" xfId="0" applyNumberFormat="1" applyBorder="1" applyAlignment="1">
      <alignment horizontal="center"/>
    </xf>
    <xf numFmtId="166" fontId="59" fillId="0" borderId="0" xfId="57" applyNumberFormat="1">
      <alignment/>
      <protection/>
    </xf>
    <xf numFmtId="166" fontId="0" fillId="0" borderId="0" xfId="0" applyNumberFormat="1" applyFont="1" applyAlignment="1">
      <alignment horizontal="center"/>
    </xf>
    <xf numFmtId="166" fontId="0"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38100</xdr:rowOff>
    </xdr:from>
    <xdr:to>
      <xdr:col>9</xdr:col>
      <xdr:colOff>1495425</xdr:colOff>
      <xdr:row>1</xdr:row>
      <xdr:rowOff>104775</xdr:rowOff>
    </xdr:to>
    <xdr:pic>
      <xdr:nvPicPr>
        <xdr:cNvPr id="1" name="Picture 3" descr="DIT_cmyk_H_300dpi"/>
        <xdr:cNvPicPr preferRelativeResize="1">
          <a:picLocks noChangeAspect="1"/>
        </xdr:cNvPicPr>
      </xdr:nvPicPr>
      <xdr:blipFill>
        <a:blip r:embed="rId1"/>
        <a:stretch>
          <a:fillRect/>
        </a:stretch>
      </xdr:blipFill>
      <xdr:spPr>
        <a:xfrm>
          <a:off x="4429125" y="38100"/>
          <a:ext cx="2276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1076325</xdr:colOff>
      <xdr:row>0</xdr:row>
      <xdr:rowOff>57150</xdr:rowOff>
    </xdr:from>
    <xdr:to>
      <xdr:col>15</xdr:col>
      <xdr:colOff>2181225</xdr:colOff>
      <xdr:row>4</xdr:row>
      <xdr:rowOff>95250</xdr:rowOff>
    </xdr:to>
    <xdr:pic>
      <xdr:nvPicPr>
        <xdr:cNvPr id="1" name="Picture 3" descr="DIT_cmyk_H_300dpi"/>
        <xdr:cNvPicPr preferRelativeResize="1">
          <a:picLocks noChangeAspect="1"/>
        </xdr:cNvPicPr>
      </xdr:nvPicPr>
      <xdr:blipFill>
        <a:blip r:embed="rId1"/>
        <a:stretch>
          <a:fillRect/>
        </a:stretch>
      </xdr:blipFill>
      <xdr:spPr>
        <a:xfrm>
          <a:off x="20831175" y="57150"/>
          <a:ext cx="2266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tei.sa.gov.au/roadsafety/safer_roads/black_spot_program_2#blackspotcontac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ustroads.com.au/publications/road-safety/agrs02/media/AGRS02-21_Guide_to_Road_Safety_Part_2_Safe_Roads.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Z52"/>
  <sheetViews>
    <sheetView showGridLines="0" zoomScale="90" zoomScaleNormal="90" zoomScalePageLayoutView="0" workbookViewId="0" topLeftCell="A1">
      <selection activeCell="B5" sqref="B5:J6"/>
    </sheetView>
  </sheetViews>
  <sheetFormatPr defaultColWidth="9.140625" defaultRowHeight="12.75"/>
  <cols>
    <col min="1" max="1" width="6.7109375" style="0" customWidth="1"/>
    <col min="2" max="2" width="3.57421875" style="0" bestFit="1" customWidth="1"/>
    <col min="12" max="12" width="11.421875" style="0" customWidth="1"/>
  </cols>
  <sheetData>
    <row r="1" spans="3:12" ht="12.75">
      <c r="C1" s="306" t="s">
        <v>432</v>
      </c>
      <c r="D1" s="306"/>
      <c r="E1" s="306"/>
      <c r="F1" s="306"/>
      <c r="L1" s="207" t="s">
        <v>328</v>
      </c>
    </row>
    <row r="2" spans="1:15" ht="12.75" customHeight="1">
      <c r="A2" s="60"/>
      <c r="B2" s="60"/>
      <c r="C2" s="306"/>
      <c r="D2" s="306"/>
      <c r="E2" s="306"/>
      <c r="F2" s="306"/>
      <c r="L2" s="64" t="s">
        <v>329</v>
      </c>
      <c r="M2" s="64" t="s">
        <v>330</v>
      </c>
      <c r="N2" s="208"/>
      <c r="O2" s="208"/>
    </row>
    <row r="3" spans="1:15" ht="6.75" customHeight="1">
      <c r="A3" s="60"/>
      <c r="B3" s="60"/>
      <c r="C3" s="306"/>
      <c r="D3" s="306"/>
      <c r="E3" s="306"/>
      <c r="F3" s="306"/>
      <c r="L3" s="64"/>
      <c r="M3" s="64"/>
      <c r="N3" s="208"/>
      <c r="O3" s="208"/>
    </row>
    <row r="4" spans="1:22" ht="12" customHeight="1">
      <c r="A4" s="60"/>
      <c r="B4" s="60"/>
      <c r="C4" s="306"/>
      <c r="D4" s="306"/>
      <c r="E4" s="306"/>
      <c r="F4" s="306"/>
      <c r="L4" s="209">
        <v>41381</v>
      </c>
      <c r="M4" s="307" t="s">
        <v>578</v>
      </c>
      <c r="N4" s="307"/>
      <c r="O4" s="307"/>
      <c r="P4" s="307"/>
      <c r="Q4" s="307"/>
      <c r="R4" s="307"/>
      <c r="S4" s="307"/>
      <c r="T4" s="307"/>
      <c r="U4" s="307"/>
      <c r="V4" s="307"/>
    </row>
    <row r="5" spans="2:26" ht="12.75" customHeight="1">
      <c r="B5" s="307"/>
      <c r="C5" s="307"/>
      <c r="D5" s="307"/>
      <c r="E5" s="307"/>
      <c r="F5" s="307"/>
      <c r="G5" s="307"/>
      <c r="H5" s="307"/>
      <c r="I5" s="307"/>
      <c r="J5" s="307"/>
      <c r="L5" s="64"/>
      <c r="M5" s="307" t="s">
        <v>579</v>
      </c>
      <c r="N5" s="307"/>
      <c r="O5" s="307"/>
      <c r="P5" s="307"/>
      <c r="Q5" s="307"/>
      <c r="R5" s="307"/>
      <c r="S5" s="307"/>
      <c r="T5" s="307"/>
      <c r="U5" s="307"/>
      <c r="V5" s="307"/>
      <c r="W5" s="307"/>
      <c r="X5" s="307"/>
      <c r="Y5" s="307"/>
      <c r="Z5" s="307"/>
    </row>
    <row r="6" spans="1:15" ht="15.75" customHeight="1">
      <c r="A6" s="64"/>
      <c r="B6" s="307"/>
      <c r="C6" s="307"/>
      <c r="D6" s="307"/>
      <c r="E6" s="307"/>
      <c r="F6" s="307"/>
      <c r="G6" s="307"/>
      <c r="H6" s="307"/>
      <c r="I6" s="307"/>
      <c r="J6" s="307"/>
      <c r="L6" s="64"/>
      <c r="M6" s="64"/>
      <c r="N6" s="208"/>
      <c r="O6" s="208"/>
    </row>
    <row r="7" spans="12:15" ht="33">
      <c r="L7" s="210">
        <v>40079</v>
      </c>
      <c r="M7" t="s">
        <v>542</v>
      </c>
      <c r="N7" s="208"/>
      <c r="O7" s="208"/>
    </row>
    <row r="8" spans="2:15" ht="16.5" customHeight="1">
      <c r="B8" s="71" t="s">
        <v>16</v>
      </c>
      <c r="C8" t="s">
        <v>198</v>
      </c>
      <c r="L8" s="210">
        <v>40053</v>
      </c>
      <c r="M8" t="s">
        <v>542</v>
      </c>
      <c r="N8" s="208"/>
      <c r="O8" s="208"/>
    </row>
    <row r="9" spans="2:15" ht="22.5" customHeight="1">
      <c r="B9" s="80" t="s">
        <v>17</v>
      </c>
      <c r="C9" s="305" t="s">
        <v>199</v>
      </c>
      <c r="D9" s="305"/>
      <c r="E9" s="305"/>
      <c r="F9" s="305"/>
      <c r="G9" s="305"/>
      <c r="H9" s="305"/>
      <c r="I9" s="305"/>
      <c r="J9" s="305"/>
      <c r="L9" s="64"/>
      <c r="M9" s="64"/>
      <c r="N9" s="208"/>
      <c r="O9" s="208"/>
    </row>
    <row r="10" spans="3:13" ht="14.25" customHeight="1">
      <c r="C10" s="305"/>
      <c r="D10" s="305"/>
      <c r="E10" s="305"/>
      <c r="F10" s="305"/>
      <c r="G10" s="305"/>
      <c r="H10" s="305"/>
      <c r="I10" s="305"/>
      <c r="J10" s="305"/>
      <c r="L10" s="210">
        <v>39958</v>
      </c>
      <c r="M10" t="s">
        <v>542</v>
      </c>
    </row>
    <row r="11" spans="3:13" ht="12.75">
      <c r="C11" s="9" t="s">
        <v>315</v>
      </c>
      <c r="D11" s="67" t="s">
        <v>327</v>
      </c>
      <c r="E11" s="9"/>
      <c r="F11" s="9"/>
      <c r="G11" s="9"/>
      <c r="H11" s="9"/>
      <c r="I11" s="9"/>
      <c r="J11" s="9"/>
      <c r="L11" s="209"/>
      <c r="M11" s="149" t="s">
        <v>543</v>
      </c>
    </row>
    <row r="12" spans="12:13" ht="12.75">
      <c r="L12" s="64"/>
      <c r="M12" s="64"/>
    </row>
    <row r="13" spans="2:13" ht="12.75">
      <c r="B13" s="71" t="s">
        <v>16</v>
      </c>
      <c r="C13" t="s">
        <v>15</v>
      </c>
      <c r="L13" s="211">
        <v>39644</v>
      </c>
      <c r="M13" s="212" t="s">
        <v>533</v>
      </c>
    </row>
    <row r="14" spans="2:13" ht="12.75">
      <c r="B14" t="s">
        <v>17</v>
      </c>
      <c r="C14" s="307" t="s">
        <v>317</v>
      </c>
      <c r="D14" s="305"/>
      <c r="E14" s="305"/>
      <c r="F14" s="305"/>
      <c r="G14" s="305"/>
      <c r="H14" s="305"/>
      <c r="I14" s="305"/>
      <c r="J14" s="305"/>
      <c r="L14" s="64"/>
      <c r="M14" t="s">
        <v>534</v>
      </c>
    </row>
    <row r="15" spans="3:13" ht="12.75">
      <c r="C15" s="305"/>
      <c r="D15" s="305"/>
      <c r="E15" s="305"/>
      <c r="F15" s="305"/>
      <c r="G15" s="305"/>
      <c r="H15" s="305"/>
      <c r="I15" s="305"/>
      <c r="J15" s="305"/>
      <c r="M15" s="64"/>
    </row>
    <row r="16" spans="3:13" ht="12.75">
      <c r="C16" s="305"/>
      <c r="D16" s="305"/>
      <c r="E16" s="305"/>
      <c r="F16" s="305"/>
      <c r="G16" s="305"/>
      <c r="H16" s="305"/>
      <c r="I16" s="305"/>
      <c r="J16" s="305"/>
      <c r="L16" s="72">
        <v>39464</v>
      </c>
      <c r="M16" s="149" t="s">
        <v>437</v>
      </c>
    </row>
    <row r="18" spans="2:13" ht="12.75">
      <c r="B18" s="71" t="s">
        <v>18</v>
      </c>
      <c r="C18" t="s">
        <v>194</v>
      </c>
      <c r="L18" s="72">
        <v>39406</v>
      </c>
      <c r="M18" t="s">
        <v>426</v>
      </c>
    </row>
    <row r="19" spans="2:13" ht="12.75">
      <c r="B19" t="s">
        <v>17</v>
      </c>
      <c r="C19" s="305" t="s">
        <v>196</v>
      </c>
      <c r="D19" s="305"/>
      <c r="E19" s="305"/>
      <c r="F19" s="305"/>
      <c r="G19" s="305"/>
      <c r="H19" s="305"/>
      <c r="I19" s="305"/>
      <c r="J19" s="305"/>
      <c r="M19" t="s">
        <v>427</v>
      </c>
    </row>
    <row r="20" spans="3:13" ht="12.75">
      <c r="C20" s="305"/>
      <c r="D20" s="305"/>
      <c r="E20" s="305"/>
      <c r="F20" s="305"/>
      <c r="G20" s="305"/>
      <c r="H20" s="305"/>
      <c r="I20" s="305"/>
      <c r="J20" s="305"/>
      <c r="M20" t="s">
        <v>428</v>
      </c>
    </row>
    <row r="21" spans="3:13" ht="12.75">
      <c r="C21" s="305"/>
      <c r="D21" s="305"/>
      <c r="E21" s="305"/>
      <c r="F21" s="305"/>
      <c r="G21" s="305"/>
      <c r="H21" s="305"/>
      <c r="I21" s="305"/>
      <c r="J21" s="305"/>
      <c r="M21" t="s">
        <v>429</v>
      </c>
    </row>
    <row r="22" spans="3:13" ht="12.75">
      <c r="C22" s="305"/>
      <c r="D22" s="305"/>
      <c r="E22" s="305"/>
      <c r="F22" s="305"/>
      <c r="G22" s="305"/>
      <c r="H22" s="305"/>
      <c r="I22" s="305"/>
      <c r="J22" s="305"/>
      <c r="M22" s="74" t="s">
        <v>434</v>
      </c>
    </row>
    <row r="23" spans="3:13" ht="12.75">
      <c r="C23" s="62" t="s">
        <v>315</v>
      </c>
      <c r="D23" s="63" t="s">
        <v>316</v>
      </c>
      <c r="E23" s="62"/>
      <c r="F23" s="62"/>
      <c r="G23" s="62"/>
      <c r="H23" s="62"/>
      <c r="I23" s="62"/>
      <c r="J23" s="62"/>
      <c r="M23" t="s">
        <v>435</v>
      </c>
    </row>
    <row r="24" spans="3:13" ht="12.75">
      <c r="C24" s="62"/>
      <c r="D24" s="62"/>
      <c r="E24" s="62"/>
      <c r="F24" s="62"/>
      <c r="G24" s="62"/>
      <c r="H24" s="62"/>
      <c r="I24" s="62"/>
      <c r="J24" s="62"/>
      <c r="M24" t="s">
        <v>436</v>
      </c>
    </row>
    <row r="25" spans="2:3" ht="12.75">
      <c r="B25" s="71" t="s">
        <v>18</v>
      </c>
      <c r="C25" t="s">
        <v>24</v>
      </c>
    </row>
    <row r="26" spans="2:13" ht="12.75">
      <c r="B26" t="s">
        <v>17</v>
      </c>
      <c r="C26" s="305" t="s">
        <v>193</v>
      </c>
      <c r="D26" s="305"/>
      <c r="E26" s="305"/>
      <c r="F26" s="305"/>
      <c r="G26" s="305"/>
      <c r="H26" s="305"/>
      <c r="I26" s="305"/>
      <c r="J26" s="305"/>
      <c r="L26" s="211">
        <v>39365</v>
      </c>
      <c r="M26" t="s">
        <v>324</v>
      </c>
    </row>
    <row r="27" spans="3:14" ht="33">
      <c r="C27" s="305"/>
      <c r="D27" s="305"/>
      <c r="E27" s="305"/>
      <c r="F27" s="305"/>
      <c r="G27" s="305"/>
      <c r="H27" s="305"/>
      <c r="I27" s="305"/>
      <c r="J27" s="305"/>
      <c r="L27" s="149"/>
      <c r="M27" t="s">
        <v>325</v>
      </c>
      <c r="N27" s="208"/>
    </row>
    <row r="28" spans="3:13" ht="12.75">
      <c r="C28" s="305" t="s">
        <v>197</v>
      </c>
      <c r="D28" s="305"/>
      <c r="E28" s="305"/>
      <c r="F28" s="305"/>
      <c r="G28" s="305"/>
      <c r="H28" s="305"/>
      <c r="I28" s="305"/>
      <c r="J28" s="305"/>
      <c r="L28" s="149"/>
      <c r="M28" t="s">
        <v>326</v>
      </c>
    </row>
    <row r="29" spans="3:13" ht="12.75">
      <c r="C29" s="305"/>
      <c r="D29" s="305"/>
      <c r="E29" s="305"/>
      <c r="F29" s="305"/>
      <c r="G29" s="305"/>
      <c r="H29" s="305"/>
      <c r="I29" s="305"/>
      <c r="J29" s="305"/>
      <c r="M29" s="149" t="s">
        <v>331</v>
      </c>
    </row>
    <row r="30" spans="3:13" ht="12.75">
      <c r="C30" s="9"/>
      <c r="D30" s="9"/>
      <c r="E30" s="9"/>
      <c r="F30" s="9"/>
      <c r="G30" s="9"/>
      <c r="H30" s="9"/>
      <c r="I30" s="9"/>
      <c r="J30" s="9"/>
      <c r="M30" s="149" t="s">
        <v>332</v>
      </c>
    </row>
    <row r="31" spans="3:9" ht="12.75">
      <c r="C31" s="10"/>
      <c r="D31" s="10" t="s">
        <v>21</v>
      </c>
      <c r="E31" s="10"/>
      <c r="F31" s="3" t="s">
        <v>22</v>
      </c>
      <c r="G31" s="10"/>
      <c r="H31" s="10" t="s">
        <v>23</v>
      </c>
      <c r="I31" s="11"/>
    </row>
    <row r="32" ht="5.25" customHeight="1"/>
    <row r="33" ht="12.75">
      <c r="D33" s="8"/>
    </row>
    <row r="34" spans="2:3" ht="12.75">
      <c r="B34" s="71" t="s">
        <v>18</v>
      </c>
      <c r="C34" t="s">
        <v>28</v>
      </c>
    </row>
    <row r="35" spans="2:10" ht="12.75">
      <c r="B35" t="s">
        <v>17</v>
      </c>
      <c r="C35" s="305" t="s">
        <v>195</v>
      </c>
      <c r="D35" s="305"/>
      <c r="E35" s="305"/>
      <c r="F35" s="305"/>
      <c r="G35" s="305"/>
      <c r="H35" s="305"/>
      <c r="I35" s="305"/>
      <c r="J35" s="305"/>
    </row>
    <row r="36" spans="3:10" ht="12.75">
      <c r="C36" s="305"/>
      <c r="D36" s="305"/>
      <c r="E36" s="305"/>
      <c r="F36" s="305"/>
      <c r="G36" s="305"/>
      <c r="H36" s="305"/>
      <c r="I36" s="305"/>
      <c r="J36" s="305"/>
    </row>
    <row r="37" spans="3:12" ht="12.75">
      <c r="C37" s="305" t="s">
        <v>27</v>
      </c>
      <c r="D37" s="305"/>
      <c r="E37" s="305"/>
      <c r="F37" s="305"/>
      <c r="G37" s="305"/>
      <c r="H37" s="305"/>
      <c r="I37" s="305"/>
      <c r="J37" s="305"/>
      <c r="L37" s="73"/>
    </row>
    <row r="38" spans="3:10" ht="12.75">
      <c r="C38" s="305"/>
      <c r="D38" s="305"/>
      <c r="E38" s="305"/>
      <c r="F38" s="305"/>
      <c r="G38" s="305"/>
      <c r="H38" s="305"/>
      <c r="I38" s="305"/>
      <c r="J38" s="305"/>
    </row>
    <row r="39" spans="3:10" ht="12.75">
      <c r="C39" s="9"/>
      <c r="D39" s="9"/>
      <c r="E39" s="9"/>
      <c r="F39" s="9"/>
      <c r="G39" s="9"/>
      <c r="H39" s="9"/>
      <c r="I39" s="9"/>
      <c r="J39" s="9"/>
    </row>
    <row r="40" spans="3:9" ht="12.75">
      <c r="C40" s="10"/>
      <c r="D40" s="6" t="s">
        <v>21</v>
      </c>
      <c r="E40" s="4"/>
      <c r="F40" s="5" t="s">
        <v>22</v>
      </c>
      <c r="G40" s="4"/>
      <c r="H40" s="7" t="s">
        <v>23</v>
      </c>
      <c r="I40" s="11"/>
    </row>
    <row r="42" spans="4:5" ht="12.75">
      <c r="D42" t="s">
        <v>25</v>
      </c>
      <c r="E42" s="8" t="s">
        <v>26</v>
      </c>
    </row>
    <row r="43" ht="7.5" customHeight="1">
      <c r="S43" t="s">
        <v>630</v>
      </c>
    </row>
    <row r="44" spans="2:10" ht="20.25" customHeight="1">
      <c r="B44" s="71" t="s">
        <v>18</v>
      </c>
      <c r="C44" t="s">
        <v>318</v>
      </c>
      <c r="G44" s="65"/>
      <c r="H44" s="65"/>
      <c r="I44" s="65"/>
      <c r="J44" s="65"/>
    </row>
    <row r="45" spans="2:10" ht="12.75">
      <c r="B45" t="s">
        <v>17</v>
      </c>
      <c r="C45" s="305" t="s">
        <v>319</v>
      </c>
      <c r="D45" s="305"/>
      <c r="E45" s="305"/>
      <c r="F45" s="305"/>
      <c r="G45" s="305"/>
      <c r="H45" s="305"/>
      <c r="I45" s="305"/>
      <c r="J45" s="305"/>
    </row>
    <row r="46" spans="3:10" ht="12.75">
      <c r="C46" s="9"/>
      <c r="D46" s="9"/>
      <c r="E46" s="9"/>
      <c r="F46" s="9"/>
      <c r="G46" s="9"/>
      <c r="H46" s="9"/>
      <c r="I46" s="9"/>
      <c r="J46" s="9"/>
    </row>
    <row r="47" spans="2:3" ht="12.75">
      <c r="B47" s="71" t="s">
        <v>18</v>
      </c>
      <c r="C47" t="s">
        <v>430</v>
      </c>
    </row>
    <row r="48" spans="2:10" ht="12.75">
      <c r="B48" t="s">
        <v>17</v>
      </c>
      <c r="C48" s="305" t="s">
        <v>433</v>
      </c>
      <c r="D48" s="305"/>
      <c r="E48" s="305"/>
      <c r="F48" s="305"/>
      <c r="G48" s="305"/>
      <c r="H48" s="305"/>
      <c r="I48" s="305"/>
      <c r="J48" s="305"/>
    </row>
    <row r="49" spans="3:10" ht="12.75">
      <c r="C49" s="305"/>
      <c r="D49" s="305"/>
      <c r="E49" s="305"/>
      <c r="F49" s="305"/>
      <c r="G49" s="305"/>
      <c r="H49" s="305"/>
      <c r="I49" s="305"/>
      <c r="J49" s="305"/>
    </row>
    <row r="50" spans="3:10" ht="12.75">
      <c r="C50" s="305"/>
      <c r="D50" s="305"/>
      <c r="E50" s="305"/>
      <c r="F50" s="305"/>
      <c r="G50" s="305"/>
      <c r="H50" s="305"/>
      <c r="I50" s="305"/>
      <c r="J50" s="305"/>
    </row>
    <row r="51" spans="3:10" ht="12.75">
      <c r="C51" s="305"/>
      <c r="D51" s="305"/>
      <c r="E51" s="305"/>
      <c r="F51" s="305"/>
      <c r="G51" s="305"/>
      <c r="H51" s="305"/>
      <c r="I51" s="305"/>
      <c r="J51" s="305"/>
    </row>
    <row r="52" spans="3:4" ht="12.75">
      <c r="C52" t="s">
        <v>313</v>
      </c>
      <c r="D52" s="66" t="s">
        <v>431</v>
      </c>
    </row>
  </sheetData>
  <sheetProtection/>
  <mergeCells count="13">
    <mergeCell ref="M4:V4"/>
    <mergeCell ref="M5:Z5"/>
    <mergeCell ref="C28:J29"/>
    <mergeCell ref="C35:J36"/>
    <mergeCell ref="C37:J38"/>
    <mergeCell ref="C45:J45"/>
    <mergeCell ref="C48:J51"/>
    <mergeCell ref="C1:F4"/>
    <mergeCell ref="B5:J6"/>
    <mergeCell ref="C14:J16"/>
    <mergeCell ref="C9:J10"/>
    <mergeCell ref="C19:J22"/>
    <mergeCell ref="C26:J27"/>
  </mergeCells>
  <hyperlinks>
    <hyperlink ref="D23" location="'Indicative lifetime of Trea'!A1" display="Life of Treatment"/>
    <hyperlink ref="D11" location="BCR!A1" display="BCR spreadsheet"/>
    <hyperlink ref="D52" r:id="rId1" display="Contact us"/>
  </hyperlinks>
  <printOptions/>
  <pageMargins left="0.75" right="0.75" top="0.62" bottom="0.55" header="0.5" footer="0.41"/>
  <pageSetup horizontalDpi="600" verticalDpi="600" orientation="portrait" paperSize="9" r:id="rId2"/>
  <headerFooter alignWithMargins="0">
    <oddHeader>&amp;C&amp;"Arial"&amp;12&amp;KA80000OFFICIAL&amp;1#</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M36"/>
  <sheetViews>
    <sheetView showGridLines="0" zoomScalePageLayoutView="0" workbookViewId="0" topLeftCell="A1">
      <selection activeCell="O4" sqref="O4"/>
    </sheetView>
  </sheetViews>
  <sheetFormatPr defaultColWidth="9.140625" defaultRowHeight="12.75"/>
  <cols>
    <col min="1" max="1" width="5.00390625" style="0" customWidth="1"/>
    <col min="10" max="10" width="24.7109375" style="0" customWidth="1"/>
  </cols>
  <sheetData>
    <row r="1" spans="1:13" ht="45.75" customHeight="1">
      <c r="A1" s="308" t="s">
        <v>653</v>
      </c>
      <c r="B1" s="308"/>
      <c r="C1" s="308"/>
      <c r="D1" s="308"/>
      <c r="E1" s="308"/>
      <c r="F1" s="308"/>
      <c r="G1" s="308"/>
      <c r="H1" s="52"/>
      <c r="I1" s="52"/>
      <c r="K1" s="53"/>
      <c r="L1" s="53"/>
      <c r="M1" s="53"/>
    </row>
    <row r="2" spans="1:13" ht="35.25" customHeight="1">
      <c r="A2" s="311" t="s">
        <v>277</v>
      </c>
      <c r="B2" s="311"/>
      <c r="C2" s="311"/>
      <c r="D2" s="311"/>
      <c r="E2" s="311"/>
      <c r="F2" s="311"/>
      <c r="G2" s="311"/>
      <c r="H2" s="311"/>
      <c r="I2" s="311"/>
      <c r="J2" s="311"/>
      <c r="K2" s="53"/>
      <c r="L2" s="53"/>
      <c r="M2" s="53"/>
    </row>
    <row r="3" spans="1:13" ht="42" customHeight="1">
      <c r="A3" s="310" t="s">
        <v>560</v>
      </c>
      <c r="B3" s="310"/>
      <c r="C3" s="310"/>
      <c r="D3" s="310"/>
      <c r="E3" s="310"/>
      <c r="F3" s="310"/>
      <c r="G3" s="310"/>
      <c r="H3" s="310"/>
      <c r="I3" s="310"/>
      <c r="J3" s="310"/>
      <c r="K3" s="53"/>
      <c r="L3" s="53"/>
      <c r="M3" s="53"/>
    </row>
    <row r="4" spans="1:13" ht="30.75" customHeight="1">
      <c r="A4" s="310" t="s">
        <v>278</v>
      </c>
      <c r="B4" s="310"/>
      <c r="C4" s="310"/>
      <c r="D4" s="310"/>
      <c r="E4" s="310"/>
      <c r="F4" s="310"/>
      <c r="G4" s="310"/>
      <c r="H4" s="310"/>
      <c r="I4" s="310"/>
      <c r="J4" s="310"/>
      <c r="K4" s="53"/>
      <c r="L4" s="53"/>
      <c r="M4" s="53"/>
    </row>
    <row r="5" spans="1:13" ht="65.25" customHeight="1">
      <c r="A5" s="54" t="s">
        <v>279</v>
      </c>
      <c r="B5" s="310" t="s">
        <v>280</v>
      </c>
      <c r="C5" s="310"/>
      <c r="D5" s="310"/>
      <c r="E5" s="310"/>
      <c r="F5" s="310"/>
      <c r="G5" s="310"/>
      <c r="H5" s="310"/>
      <c r="I5" s="310"/>
      <c r="J5" s="310"/>
      <c r="K5" s="53"/>
      <c r="L5" s="53"/>
      <c r="M5" s="53"/>
    </row>
    <row r="6" spans="1:13" ht="9" customHeight="1">
      <c r="A6" s="54"/>
      <c r="B6" s="54"/>
      <c r="C6" s="54"/>
      <c r="D6" s="54"/>
      <c r="E6" s="54"/>
      <c r="F6" s="54"/>
      <c r="G6" s="54"/>
      <c r="H6" s="54"/>
      <c r="I6" s="54"/>
      <c r="K6" s="53"/>
      <c r="L6" s="53"/>
      <c r="M6" s="53"/>
    </row>
    <row r="7" spans="1:13" ht="39.75" customHeight="1">
      <c r="A7" s="54" t="s">
        <v>281</v>
      </c>
      <c r="B7" s="310" t="s">
        <v>282</v>
      </c>
      <c r="C7" s="310"/>
      <c r="D7" s="310"/>
      <c r="E7" s="310"/>
      <c r="F7" s="310"/>
      <c r="G7" s="310"/>
      <c r="H7" s="310"/>
      <c r="I7" s="310"/>
      <c r="J7" s="310"/>
      <c r="K7" s="53"/>
      <c r="L7" s="53"/>
      <c r="M7" s="53"/>
    </row>
    <row r="8" spans="1:13" ht="9" customHeight="1">
      <c r="A8" s="52"/>
      <c r="B8" s="55"/>
      <c r="C8" s="52"/>
      <c r="D8" s="52"/>
      <c r="E8" s="52"/>
      <c r="F8" s="52"/>
      <c r="G8" s="52"/>
      <c r="H8" s="52"/>
      <c r="I8" s="52"/>
      <c r="K8" s="53"/>
      <c r="L8" s="53"/>
      <c r="M8" s="53"/>
    </row>
    <row r="9" spans="1:13" ht="78.75" customHeight="1">
      <c r="A9" s="54" t="s">
        <v>283</v>
      </c>
      <c r="B9" s="310" t="s">
        <v>559</v>
      </c>
      <c r="C9" s="310"/>
      <c r="D9" s="310"/>
      <c r="E9" s="310"/>
      <c r="F9" s="310"/>
      <c r="G9" s="310"/>
      <c r="H9" s="310"/>
      <c r="I9" s="310"/>
      <c r="J9" s="310"/>
      <c r="K9" s="53"/>
      <c r="L9" s="53"/>
      <c r="M9" s="53"/>
    </row>
    <row r="10" spans="1:13" ht="9" customHeight="1">
      <c r="A10" s="52"/>
      <c r="B10" s="55"/>
      <c r="C10" s="52"/>
      <c r="D10" s="52"/>
      <c r="E10" s="52"/>
      <c r="F10" s="52"/>
      <c r="G10" s="52"/>
      <c r="H10" s="52"/>
      <c r="I10" s="52"/>
      <c r="K10" s="53"/>
      <c r="L10" s="53"/>
      <c r="M10" s="53"/>
    </row>
    <row r="11" spans="1:13" ht="66.75" customHeight="1">
      <c r="A11" s="56" t="s">
        <v>284</v>
      </c>
      <c r="B11" s="310" t="s">
        <v>285</v>
      </c>
      <c r="C11" s="310"/>
      <c r="D11" s="310"/>
      <c r="E11" s="310"/>
      <c r="F11" s="310"/>
      <c r="G11" s="310"/>
      <c r="H11" s="310"/>
      <c r="I11" s="310"/>
      <c r="J11" s="310"/>
      <c r="K11" s="53"/>
      <c r="L11" s="53"/>
      <c r="M11" s="53"/>
    </row>
    <row r="12" spans="1:13" ht="9" customHeight="1">
      <c r="A12" s="52"/>
      <c r="B12" s="55"/>
      <c r="C12" s="52"/>
      <c r="D12" s="52"/>
      <c r="E12" s="52"/>
      <c r="F12" s="52"/>
      <c r="G12" s="52"/>
      <c r="H12" s="52"/>
      <c r="I12" s="52"/>
      <c r="K12" s="53"/>
      <c r="L12" s="53"/>
      <c r="M12" s="53"/>
    </row>
    <row r="13" spans="1:13" ht="26.25" customHeight="1">
      <c r="A13" s="52"/>
      <c r="B13" s="52"/>
      <c r="C13" s="310" t="s">
        <v>286</v>
      </c>
      <c r="D13" s="310"/>
      <c r="E13" s="310"/>
      <c r="F13" s="310"/>
      <c r="G13" s="310"/>
      <c r="H13" s="310"/>
      <c r="I13" s="310"/>
      <c r="J13" s="310"/>
      <c r="K13" s="53"/>
      <c r="L13" s="53"/>
      <c r="M13" s="53"/>
    </row>
    <row r="14" spans="1:13" ht="26.25" customHeight="1">
      <c r="A14" s="52"/>
      <c r="B14" s="52"/>
      <c r="C14" s="310" t="s">
        <v>287</v>
      </c>
      <c r="D14" s="310"/>
      <c r="E14" s="310"/>
      <c r="F14" s="310"/>
      <c r="G14" s="310"/>
      <c r="H14" s="310"/>
      <c r="I14" s="310"/>
      <c r="J14" s="310"/>
      <c r="K14" s="53"/>
      <c r="L14" s="53"/>
      <c r="M14" s="53"/>
    </row>
    <row r="15" spans="1:13" ht="24.75" customHeight="1">
      <c r="A15" s="52"/>
      <c r="B15" s="52"/>
      <c r="C15" s="310" t="s">
        <v>288</v>
      </c>
      <c r="D15" s="310"/>
      <c r="E15" s="310"/>
      <c r="F15" s="310"/>
      <c r="G15" s="310"/>
      <c r="H15" s="310"/>
      <c r="I15" s="310"/>
      <c r="J15" s="310"/>
      <c r="K15" s="53"/>
      <c r="L15" s="53"/>
      <c r="M15" s="53"/>
    </row>
    <row r="16" spans="1:13" ht="12" customHeight="1">
      <c r="A16" s="52"/>
      <c r="B16" s="52"/>
      <c r="C16" s="55" t="s">
        <v>289</v>
      </c>
      <c r="D16" s="52"/>
      <c r="E16" s="52"/>
      <c r="F16" s="52"/>
      <c r="G16" s="57" t="s">
        <v>290</v>
      </c>
      <c r="H16" s="58"/>
      <c r="I16" s="58"/>
      <c r="J16" s="59"/>
      <c r="K16" s="53"/>
      <c r="L16" s="53"/>
      <c r="M16" s="53"/>
    </row>
    <row r="17" spans="1:13" ht="12" customHeight="1">
      <c r="A17" s="52"/>
      <c r="B17" s="52"/>
      <c r="C17" s="55" t="s">
        <v>291</v>
      </c>
      <c r="D17" s="52"/>
      <c r="E17" s="52"/>
      <c r="F17" s="52"/>
      <c r="G17" s="57" t="s">
        <v>292</v>
      </c>
      <c r="H17" s="52"/>
      <c r="I17" s="52"/>
      <c r="J17" s="51"/>
      <c r="K17" s="53"/>
      <c r="L17" s="53"/>
      <c r="M17" s="53"/>
    </row>
    <row r="18" spans="1:13" ht="12.75">
      <c r="A18" s="52"/>
      <c r="B18" s="52"/>
      <c r="C18" s="52"/>
      <c r="D18" s="52"/>
      <c r="E18" s="52"/>
      <c r="F18" s="52"/>
      <c r="G18" s="52"/>
      <c r="H18" s="52"/>
      <c r="I18" s="52"/>
      <c r="J18" s="51"/>
      <c r="K18" s="53"/>
      <c r="L18" s="53"/>
      <c r="M18" s="53"/>
    </row>
    <row r="19" spans="1:13" ht="53.25" customHeight="1">
      <c r="A19" s="52"/>
      <c r="B19" s="52"/>
      <c r="C19" s="310" t="s">
        <v>293</v>
      </c>
      <c r="D19" s="310"/>
      <c r="E19" s="310"/>
      <c r="F19" s="310"/>
      <c r="G19" s="310"/>
      <c r="H19" s="310"/>
      <c r="I19" s="310"/>
      <c r="J19" s="310"/>
      <c r="K19" s="53"/>
      <c r="L19" s="53"/>
      <c r="M19" s="53"/>
    </row>
    <row r="20" spans="1:13" ht="12.75">
      <c r="A20" s="52"/>
      <c r="B20" s="52"/>
      <c r="C20" s="57" t="s">
        <v>294</v>
      </c>
      <c r="D20" s="52"/>
      <c r="E20" s="52"/>
      <c r="F20" s="52"/>
      <c r="G20" s="52"/>
      <c r="H20" s="52"/>
      <c r="I20" s="52"/>
      <c r="K20" s="53"/>
      <c r="L20" s="53"/>
      <c r="M20" s="53"/>
    </row>
    <row r="21" spans="1:13" ht="12.75">
      <c r="A21" s="52"/>
      <c r="B21" s="52"/>
      <c r="C21" s="309" t="s">
        <v>295</v>
      </c>
      <c r="D21" s="309"/>
      <c r="E21" s="309"/>
      <c r="F21" s="309"/>
      <c r="G21" s="309"/>
      <c r="H21" s="309"/>
      <c r="I21" s="309"/>
      <c r="J21" s="309"/>
      <c r="K21" s="53"/>
      <c r="L21" s="53"/>
      <c r="M21" s="53"/>
    </row>
    <row r="22" spans="1:13" ht="39" customHeight="1">
      <c r="A22" s="52"/>
      <c r="B22" s="52"/>
      <c r="C22" s="310" t="s">
        <v>296</v>
      </c>
      <c r="D22" s="310"/>
      <c r="E22" s="310"/>
      <c r="F22" s="310"/>
      <c r="G22" s="310"/>
      <c r="H22" s="310"/>
      <c r="I22" s="310"/>
      <c r="J22" s="310"/>
      <c r="K22" s="53"/>
      <c r="L22" s="53"/>
      <c r="M22" s="53"/>
    </row>
    <row r="23" spans="1:13" ht="12.75">
      <c r="A23" s="52"/>
      <c r="B23" s="52"/>
      <c r="C23" s="309" t="s">
        <v>297</v>
      </c>
      <c r="D23" s="309"/>
      <c r="E23" s="309"/>
      <c r="F23" s="309"/>
      <c r="G23" s="309"/>
      <c r="H23" s="309"/>
      <c r="I23" s="309"/>
      <c r="J23" s="309"/>
      <c r="K23" s="53"/>
      <c r="L23" s="53"/>
      <c r="M23" s="53"/>
    </row>
    <row r="24" spans="1:13" ht="9" customHeight="1">
      <c r="A24" s="52"/>
      <c r="B24" s="52"/>
      <c r="C24" s="57"/>
      <c r="D24" s="52"/>
      <c r="E24" s="52"/>
      <c r="F24" s="52"/>
      <c r="G24" s="52"/>
      <c r="H24" s="52"/>
      <c r="I24" s="52"/>
      <c r="K24" s="53"/>
      <c r="L24" s="53"/>
      <c r="M24" s="53"/>
    </row>
    <row r="25" spans="1:13" ht="27" customHeight="1">
      <c r="A25" s="56" t="s">
        <v>298</v>
      </c>
      <c r="B25" s="310" t="s">
        <v>299</v>
      </c>
      <c r="C25" s="310"/>
      <c r="D25" s="310"/>
      <c r="E25" s="310"/>
      <c r="F25" s="310"/>
      <c r="G25" s="310"/>
      <c r="H25" s="310"/>
      <c r="I25" s="310"/>
      <c r="J25" s="310"/>
      <c r="K25" s="53"/>
      <c r="L25" s="53"/>
      <c r="M25" s="53"/>
    </row>
    <row r="26" spans="1:13" ht="9" customHeight="1">
      <c r="A26" s="52"/>
      <c r="B26" s="52"/>
      <c r="C26" s="52"/>
      <c r="D26" s="52"/>
      <c r="E26" s="52"/>
      <c r="F26" s="52"/>
      <c r="G26" s="52"/>
      <c r="H26" s="52"/>
      <c r="I26" s="52"/>
      <c r="K26" s="53"/>
      <c r="L26" s="53"/>
      <c r="M26" s="53"/>
    </row>
    <row r="27" spans="1:13" ht="12.75">
      <c r="A27" s="52" t="s">
        <v>300</v>
      </c>
      <c r="B27" s="57" t="s">
        <v>301</v>
      </c>
      <c r="C27" s="52"/>
      <c r="D27" s="52"/>
      <c r="E27" s="52"/>
      <c r="F27" s="52"/>
      <c r="G27" s="52"/>
      <c r="H27" s="52"/>
      <c r="I27" s="52"/>
      <c r="K27" s="53"/>
      <c r="L27" s="53"/>
      <c r="M27" s="53"/>
    </row>
    <row r="28" spans="1:13" ht="12.75">
      <c r="A28" s="52"/>
      <c r="B28" s="52"/>
      <c r="C28" s="52"/>
      <c r="D28" s="52"/>
      <c r="E28" s="52"/>
      <c r="F28" s="52"/>
      <c r="G28" s="52"/>
      <c r="H28" s="52"/>
      <c r="I28" s="52"/>
      <c r="K28" s="53"/>
      <c r="L28" s="53"/>
      <c r="M28" s="53"/>
    </row>
    <row r="29" spans="1:13" ht="27.75" customHeight="1">
      <c r="A29" s="56" t="s">
        <v>302</v>
      </c>
      <c r="B29" s="310" t="s">
        <v>312</v>
      </c>
      <c r="C29" s="310"/>
      <c r="D29" s="310"/>
      <c r="E29" s="310"/>
      <c r="F29" s="310"/>
      <c r="G29" s="310"/>
      <c r="H29" s="310"/>
      <c r="I29" s="310"/>
      <c r="J29" s="310"/>
      <c r="K29" s="53"/>
      <c r="M29" s="53"/>
    </row>
    <row r="30" spans="1:13" ht="12.75" customHeight="1">
      <c r="A30" s="56"/>
      <c r="B30" t="s">
        <v>313</v>
      </c>
      <c r="C30" s="61" t="s">
        <v>314</v>
      </c>
      <c r="D30" s="54"/>
      <c r="E30" s="54"/>
      <c r="F30" s="54"/>
      <c r="G30" s="54"/>
      <c r="H30" s="54"/>
      <c r="I30" s="54"/>
      <c r="J30" s="54"/>
      <c r="K30" s="53"/>
      <c r="L30" s="61"/>
      <c r="M30" s="53"/>
    </row>
    <row r="31" spans="1:13" ht="9" customHeight="1">
      <c r="A31" s="52"/>
      <c r="B31" s="52"/>
      <c r="C31" s="52"/>
      <c r="D31" s="52"/>
      <c r="E31" s="52"/>
      <c r="F31" s="52"/>
      <c r="G31" s="52"/>
      <c r="H31" s="52"/>
      <c r="I31" s="52"/>
      <c r="K31" s="53"/>
      <c r="L31" s="53"/>
      <c r="M31" s="53"/>
    </row>
    <row r="32" spans="1:13" ht="53.25" customHeight="1">
      <c r="A32" s="56" t="s">
        <v>303</v>
      </c>
      <c r="B32" s="310" t="s">
        <v>304</v>
      </c>
      <c r="C32" s="310"/>
      <c r="D32" s="310"/>
      <c r="E32" s="310"/>
      <c r="F32" s="310"/>
      <c r="G32" s="310"/>
      <c r="H32" s="310"/>
      <c r="I32" s="310"/>
      <c r="J32" s="310"/>
      <c r="K32" s="53"/>
      <c r="L32" s="53"/>
      <c r="M32" s="53"/>
    </row>
    <row r="33" spans="1:13" ht="9" customHeight="1">
      <c r="A33" s="52"/>
      <c r="B33" s="52"/>
      <c r="C33" s="52"/>
      <c r="D33" s="52"/>
      <c r="E33" s="52"/>
      <c r="F33" s="52"/>
      <c r="G33" s="52"/>
      <c r="H33" s="52"/>
      <c r="I33" s="52"/>
      <c r="K33" s="53"/>
      <c r="L33" s="53"/>
      <c r="M33" s="53"/>
    </row>
    <row r="34" spans="1:13" ht="40.5" customHeight="1">
      <c r="A34" s="56" t="s">
        <v>305</v>
      </c>
      <c r="B34" s="310" t="s">
        <v>306</v>
      </c>
      <c r="C34" s="310"/>
      <c r="D34" s="310"/>
      <c r="E34" s="310"/>
      <c r="F34" s="310"/>
      <c r="G34" s="310"/>
      <c r="H34" s="310"/>
      <c r="I34" s="310"/>
      <c r="J34" s="310"/>
      <c r="K34" s="53"/>
      <c r="L34" s="53"/>
      <c r="M34" s="53"/>
    </row>
    <row r="35" spans="3:13" ht="12.75">
      <c r="C35" s="51"/>
      <c r="D35" s="51"/>
      <c r="E35" s="51"/>
      <c r="F35" s="51"/>
      <c r="G35" s="51"/>
      <c r="H35" s="51"/>
      <c r="I35" s="51"/>
      <c r="K35" s="53"/>
      <c r="L35" s="53"/>
      <c r="M35" s="53"/>
    </row>
    <row r="36" spans="3:13" ht="12.75">
      <c r="C36" s="51"/>
      <c r="D36" s="51"/>
      <c r="E36" s="51"/>
      <c r="F36" s="51"/>
      <c r="G36" s="51"/>
      <c r="H36" s="51"/>
      <c r="I36" s="51"/>
      <c r="K36" s="53"/>
      <c r="L36" s="53"/>
      <c r="M36" s="53"/>
    </row>
  </sheetData>
  <sheetProtection/>
  <mergeCells count="19">
    <mergeCell ref="B32:J32"/>
    <mergeCell ref="C22:J22"/>
    <mergeCell ref="B34:J34"/>
    <mergeCell ref="B7:J7"/>
    <mergeCell ref="B9:J9"/>
    <mergeCell ref="B11:J11"/>
    <mergeCell ref="C13:J13"/>
    <mergeCell ref="C14:J14"/>
    <mergeCell ref="C15:J15"/>
    <mergeCell ref="C19:J19"/>
    <mergeCell ref="A1:G1"/>
    <mergeCell ref="C23:J23"/>
    <mergeCell ref="B25:J25"/>
    <mergeCell ref="B29:J29"/>
    <mergeCell ref="C21:J21"/>
    <mergeCell ref="A2:J2"/>
    <mergeCell ref="A3:J3"/>
    <mergeCell ref="A4:J4"/>
    <mergeCell ref="B5:J5"/>
  </mergeCells>
  <hyperlinks>
    <hyperlink ref="C30" location="'Indicative lifetime of Trea'!A1" display="table 1"/>
  </hyperlinks>
  <printOptions/>
  <pageMargins left="0.75" right="0.9" top="0.79" bottom="1" header="0.5" footer="0.5"/>
  <pageSetup fitToHeight="1" fitToWidth="1" horizontalDpi="600" verticalDpi="600" orientation="portrait" paperSize="9" scale="81" r:id="rId2"/>
  <headerFooter alignWithMargins="0">
    <oddHeader>&amp;C&amp;"Arial"&amp;12&amp;KA80000OFFICIAL&amp;1#</oddHead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1:CE487"/>
  <sheetViews>
    <sheetView showGridLines="0" zoomScale="85" zoomScaleNormal="85" zoomScalePageLayoutView="0" workbookViewId="0" topLeftCell="A57">
      <selection activeCell="G71" sqref="G71"/>
    </sheetView>
  </sheetViews>
  <sheetFormatPr defaultColWidth="9.140625" defaultRowHeight="12.75"/>
  <cols>
    <col min="1" max="1" width="4.140625" style="169" customWidth="1"/>
    <col min="2" max="2" width="33.8515625" style="169" customWidth="1"/>
    <col min="3" max="3" width="14.7109375" style="169" customWidth="1"/>
    <col min="4" max="4" width="9.00390625" style="169" customWidth="1"/>
    <col min="5" max="5" width="14.7109375" style="169" customWidth="1"/>
    <col min="6" max="6" width="12.00390625" style="169" customWidth="1"/>
    <col min="7" max="7" width="18.7109375" style="169" customWidth="1"/>
    <col min="8" max="8" width="33.421875" style="169" customWidth="1"/>
    <col min="9" max="9" width="19.28125" style="169" customWidth="1"/>
    <col min="10" max="10" width="32.421875" style="169" customWidth="1"/>
    <col min="11" max="11" width="27.28125" style="169" customWidth="1"/>
    <col min="12" max="12" width="25.00390625" style="169" customWidth="1"/>
    <col min="13" max="13" width="18.7109375" style="169" customWidth="1"/>
    <col min="14" max="14" width="33.00390625" style="169" customWidth="1"/>
    <col min="15" max="15" width="17.421875" style="169" customWidth="1"/>
    <col min="16" max="16" width="34.140625" style="169" customWidth="1"/>
    <col min="17" max="17" width="13.8515625" style="168" bestFit="1" customWidth="1"/>
    <col min="18" max="18" width="11.7109375" style="168" bestFit="1" customWidth="1"/>
    <col min="19" max="19" width="9.140625" style="168" customWidth="1"/>
    <col min="20" max="20" width="13.8515625" style="168" bestFit="1" customWidth="1"/>
    <col min="21" max="21" width="12.140625" style="168" bestFit="1" customWidth="1"/>
    <col min="22" max="22" width="9.140625" style="168" customWidth="1"/>
    <col min="23" max="23" width="19.00390625" style="168" customWidth="1"/>
    <col min="24" max="24" width="11.7109375" style="168" customWidth="1"/>
    <col min="25" max="25" width="15.57421875" style="168" customWidth="1"/>
    <col min="26" max="26" width="13.8515625" style="168" bestFit="1" customWidth="1"/>
    <col min="27" max="27" width="11.7109375" style="168" bestFit="1" customWidth="1"/>
    <col min="28" max="28" width="9.140625" style="168" customWidth="1"/>
    <col min="29" max="29" width="13.8515625" style="168" bestFit="1" customWidth="1"/>
    <col min="30" max="30" width="11.7109375" style="168" bestFit="1" customWidth="1"/>
    <col min="31" max="32" width="9.140625" style="168" customWidth="1"/>
    <col min="33" max="33" width="10.28125" style="168" bestFit="1" customWidth="1"/>
    <col min="34" max="34" width="9.8515625" style="168" bestFit="1" customWidth="1"/>
    <col min="35" max="35" width="10.140625" style="168" customWidth="1"/>
    <col min="36" max="52" width="9.140625" style="168" customWidth="1"/>
    <col min="53" max="16384" width="9.140625" style="169" customWidth="1"/>
  </cols>
  <sheetData>
    <row r="1" spans="1:83" s="231" customFormat="1" ht="10.5" customHeight="1">
      <c r="A1" s="368"/>
      <c r="B1" s="369"/>
      <c r="C1" s="225"/>
      <c r="D1" s="226"/>
      <c r="E1" s="227"/>
      <c r="F1" s="227"/>
      <c r="G1" s="228"/>
      <c r="H1" s="228"/>
      <c r="I1" s="229"/>
      <c r="J1" s="229"/>
      <c r="K1" s="229"/>
      <c r="L1" s="229"/>
      <c r="M1" s="229"/>
      <c r="N1" s="229"/>
      <c r="O1" s="229"/>
      <c r="P1" s="230">
        <f ca="1">NOW()</f>
        <v>45097.47450648148</v>
      </c>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8"/>
      <c r="AY1" s="168"/>
      <c r="AZ1" s="168"/>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row>
    <row r="2" spans="1:49" ht="12.75" customHeight="1">
      <c r="A2" s="315" t="s">
        <v>655</v>
      </c>
      <c r="B2" s="316"/>
      <c r="C2" s="316"/>
      <c r="D2" s="316"/>
      <c r="E2" s="316"/>
      <c r="F2" s="316"/>
      <c r="G2" s="316"/>
      <c r="H2" s="316"/>
      <c r="I2" s="316"/>
      <c r="J2" s="316"/>
      <c r="K2" s="316"/>
      <c r="L2" s="316"/>
      <c r="M2" s="316"/>
      <c r="N2" s="316"/>
      <c r="O2" s="316"/>
      <c r="P2" s="317"/>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row>
    <row r="3" spans="1:49" ht="12.75" customHeight="1">
      <c r="A3" s="315"/>
      <c r="B3" s="316"/>
      <c r="C3" s="316"/>
      <c r="D3" s="316"/>
      <c r="E3" s="316"/>
      <c r="F3" s="316"/>
      <c r="G3" s="316"/>
      <c r="H3" s="316"/>
      <c r="I3" s="316"/>
      <c r="J3" s="316"/>
      <c r="K3" s="316"/>
      <c r="L3" s="316"/>
      <c r="M3" s="316"/>
      <c r="N3" s="316"/>
      <c r="O3" s="316"/>
      <c r="P3" s="317"/>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row>
    <row r="4" spans="1:49" ht="12" customHeight="1">
      <c r="A4" s="315"/>
      <c r="B4" s="316"/>
      <c r="C4" s="316"/>
      <c r="D4" s="316"/>
      <c r="E4" s="316"/>
      <c r="F4" s="316"/>
      <c r="G4" s="316"/>
      <c r="H4" s="316"/>
      <c r="I4" s="316"/>
      <c r="J4" s="316"/>
      <c r="K4" s="316"/>
      <c r="L4" s="316"/>
      <c r="M4" s="316"/>
      <c r="N4" s="316"/>
      <c r="O4" s="316"/>
      <c r="P4" s="317"/>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row>
    <row r="5" spans="1:49" ht="14.25" customHeight="1">
      <c r="A5" s="114"/>
      <c r="B5" s="115"/>
      <c r="C5" s="115"/>
      <c r="D5" s="115"/>
      <c r="E5" s="115"/>
      <c r="F5" s="115"/>
      <c r="G5" s="115"/>
      <c r="H5" s="217"/>
      <c r="I5" s="217"/>
      <c r="J5" s="217"/>
      <c r="K5" s="217"/>
      <c r="L5" s="217"/>
      <c r="M5" s="217"/>
      <c r="N5" s="217"/>
      <c r="O5" s="116"/>
      <c r="P5" s="117"/>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row>
    <row r="6" spans="1:49" ht="15" customHeight="1">
      <c r="A6" s="114"/>
      <c r="B6" s="118" t="s">
        <v>186</v>
      </c>
      <c r="C6" s="219"/>
      <c r="D6" s="373"/>
      <c r="E6" s="374"/>
      <c r="F6" s="374"/>
      <c r="G6" s="375"/>
      <c r="H6" s="217"/>
      <c r="I6" s="329" t="s">
        <v>7</v>
      </c>
      <c r="J6" s="318" t="str">
        <f>IF(OR(J13=0,E26=0),"-",J13/E26)</f>
        <v>-</v>
      </c>
      <c r="K6" s="217"/>
      <c r="L6" s="152"/>
      <c r="M6" s="152"/>
      <c r="N6" s="152"/>
      <c r="O6" s="217"/>
      <c r="P6" s="232"/>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row>
    <row r="7" spans="1:49" ht="15" customHeight="1">
      <c r="A7" s="233"/>
      <c r="B7" s="119" t="s">
        <v>187</v>
      </c>
      <c r="C7" s="218"/>
      <c r="D7" s="373"/>
      <c r="E7" s="374"/>
      <c r="F7" s="374"/>
      <c r="G7" s="375"/>
      <c r="H7" s="217"/>
      <c r="I7" s="329"/>
      <c r="J7" s="319"/>
      <c r="K7" s="393" t="s">
        <v>656</v>
      </c>
      <c r="L7" s="394"/>
      <c r="M7" s="152"/>
      <c r="N7" s="394" t="s">
        <v>657</v>
      </c>
      <c r="O7" s="394"/>
      <c r="P7" s="235"/>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row>
    <row r="8" spans="1:49" ht="17.25" customHeight="1">
      <c r="A8" s="233"/>
      <c r="B8" s="119" t="s">
        <v>190</v>
      </c>
      <c r="C8" s="119"/>
      <c r="D8" s="327">
        <v>1</v>
      </c>
      <c r="E8" s="328"/>
      <c r="F8" s="328"/>
      <c r="G8" s="328"/>
      <c r="H8" s="217"/>
      <c r="I8" s="329"/>
      <c r="J8" s="320"/>
      <c r="K8" s="395"/>
      <c r="L8" s="396"/>
      <c r="M8" s="152"/>
      <c r="N8" s="396"/>
      <c r="O8" s="396"/>
      <c r="P8" s="235"/>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row>
    <row r="9" spans="1:52" ht="31.5" customHeight="1">
      <c r="A9" s="233"/>
      <c r="B9" s="119" t="s">
        <v>640</v>
      </c>
      <c r="C9" s="119"/>
      <c r="D9" s="371">
        <v>1</v>
      </c>
      <c r="E9" s="372"/>
      <c r="F9" s="372"/>
      <c r="G9" s="372"/>
      <c r="H9" s="217"/>
      <c r="I9" s="236"/>
      <c r="J9" s="237"/>
      <c r="K9" s="213" t="s">
        <v>588</v>
      </c>
      <c r="L9" s="214" t="s">
        <v>621</v>
      </c>
      <c r="M9" s="217"/>
      <c r="N9" s="213" t="s">
        <v>588</v>
      </c>
      <c r="O9" s="214" t="s">
        <v>622</v>
      </c>
      <c r="P9" s="235"/>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Z9" s="169"/>
    </row>
    <row r="10" spans="1:52" ht="10.5" customHeight="1">
      <c r="A10" s="233"/>
      <c r="B10" s="217"/>
      <c r="C10" s="217"/>
      <c r="D10" s="217"/>
      <c r="E10" s="217"/>
      <c r="F10" s="217"/>
      <c r="G10" s="217"/>
      <c r="H10" s="217"/>
      <c r="I10" s="355" t="s">
        <v>5</v>
      </c>
      <c r="J10" s="321">
        <f>SUM(AH30:AH57)</f>
        <v>0</v>
      </c>
      <c r="K10" s="215"/>
      <c r="L10" s="215"/>
      <c r="M10" s="217"/>
      <c r="N10" s="215"/>
      <c r="O10" s="215"/>
      <c r="P10" s="235"/>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Z10" s="169"/>
    </row>
    <row r="11" spans="1:52" ht="18" customHeight="1">
      <c r="A11" s="233"/>
      <c r="B11" s="370" t="s">
        <v>184</v>
      </c>
      <c r="C11" s="370"/>
      <c r="D11" s="370">
        <v>3</v>
      </c>
      <c r="E11" s="120">
        <v>1</v>
      </c>
      <c r="F11" s="121"/>
      <c r="G11" s="330" t="s">
        <v>0</v>
      </c>
      <c r="H11" s="217"/>
      <c r="I11" s="355"/>
      <c r="J11" s="322"/>
      <c r="K11" s="216" t="s">
        <v>615</v>
      </c>
      <c r="L11" s="304">
        <v>3186.6253606546647</v>
      </c>
      <c r="M11" s="291"/>
      <c r="N11" s="216" t="s">
        <v>618</v>
      </c>
      <c r="O11" s="304">
        <v>4007.7835336458</v>
      </c>
      <c r="P11" s="302"/>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Z11" s="169"/>
    </row>
    <row r="12" spans="1:52" ht="18" customHeight="1">
      <c r="A12" s="233"/>
      <c r="B12" s="370" t="s">
        <v>185</v>
      </c>
      <c r="C12" s="370"/>
      <c r="D12" s="370">
        <v>3</v>
      </c>
      <c r="E12" s="128">
        <v>1</v>
      </c>
      <c r="F12" s="238"/>
      <c r="G12" s="331"/>
      <c r="H12" s="217"/>
      <c r="I12" s="355"/>
      <c r="J12" s="323"/>
      <c r="K12" s="216" t="s">
        <v>616</v>
      </c>
      <c r="L12" s="304">
        <v>739.09873129671</v>
      </c>
      <c r="M12" s="291"/>
      <c r="N12" s="216" t="s">
        <v>619</v>
      </c>
      <c r="O12" s="304">
        <v>866.2428594774001</v>
      </c>
      <c r="P12" s="302"/>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Z12" s="169"/>
    </row>
    <row r="13" spans="1:52" ht="18" customHeight="1">
      <c r="A13" s="233"/>
      <c r="B13" s="370" t="s">
        <v>592</v>
      </c>
      <c r="C13" s="370"/>
      <c r="D13" s="370"/>
      <c r="E13" s="239"/>
      <c r="F13" s="240"/>
      <c r="G13" s="241">
        <f>IF(E13=0,"",SUM(D30:D57)/E13/G14)</f>
      </c>
      <c r="H13" s="217"/>
      <c r="I13" s="355" t="s">
        <v>191</v>
      </c>
      <c r="J13" s="324">
        <f>IF(J10=0,"",E17*J10)</f>
      </c>
      <c r="K13" s="216" t="s">
        <v>617</v>
      </c>
      <c r="L13" s="304">
        <v>31.87806029554499</v>
      </c>
      <c r="M13" s="291"/>
      <c r="N13" s="216" t="s">
        <v>620</v>
      </c>
      <c r="O13" s="304">
        <v>37.608228342</v>
      </c>
      <c r="P13" s="302"/>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Z13" s="169"/>
    </row>
    <row r="14" spans="1:52" ht="16.5" customHeight="1">
      <c r="A14" s="233"/>
      <c r="B14" s="379" t="s">
        <v>333</v>
      </c>
      <c r="C14" s="380"/>
      <c r="D14" s="381"/>
      <c r="E14" s="397">
        <v>2018</v>
      </c>
      <c r="F14" s="397">
        <v>2022</v>
      </c>
      <c r="G14" s="399">
        <f>(F14-E14)+1</f>
        <v>5</v>
      </c>
      <c r="H14" s="217"/>
      <c r="I14" s="355"/>
      <c r="J14" s="325"/>
      <c r="K14" s="291"/>
      <c r="L14" s="217"/>
      <c r="M14" s="217"/>
      <c r="N14" s="153"/>
      <c r="O14" s="234"/>
      <c r="P14" s="235"/>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Z14" s="169"/>
    </row>
    <row r="15" spans="1:49" ht="12.75" customHeight="1">
      <c r="A15" s="233"/>
      <c r="B15" s="382"/>
      <c r="C15" s="383"/>
      <c r="D15" s="384"/>
      <c r="E15" s="398"/>
      <c r="F15" s="398"/>
      <c r="G15" s="400"/>
      <c r="H15" s="217"/>
      <c r="I15" s="355"/>
      <c r="J15" s="326"/>
      <c r="K15" s="291"/>
      <c r="L15" s="152"/>
      <c r="M15" s="152"/>
      <c r="N15" s="153"/>
      <c r="O15" s="234"/>
      <c r="P15" s="235"/>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49" ht="18" customHeight="1">
      <c r="A16" s="233"/>
      <c r="B16" s="356" t="s">
        <v>12</v>
      </c>
      <c r="C16" s="357"/>
      <c r="D16" s="358">
        <v>10</v>
      </c>
      <c r="E16" s="242">
        <v>1</v>
      </c>
      <c r="F16" s="243"/>
      <c r="G16" s="217"/>
      <c r="H16" s="217"/>
      <c r="I16" s="355" t="s">
        <v>6</v>
      </c>
      <c r="J16" s="324">
        <f>IF(J13="","",J13-E26)</f>
      </c>
      <c r="K16" s="291"/>
      <c r="L16" s="152"/>
      <c r="M16" s="217" t="s">
        <v>590</v>
      </c>
      <c r="N16" s="153"/>
      <c r="O16" s="153"/>
      <c r="P16" s="235"/>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row>
    <row r="17" spans="1:49" ht="16.5" customHeight="1">
      <c r="A17" s="233"/>
      <c r="B17" s="359" t="s">
        <v>13</v>
      </c>
      <c r="C17" s="360"/>
      <c r="D17" s="361"/>
      <c r="E17" s="244">
        <f>VLOOKUP(E16,L69:N78,3)</f>
        <v>0</v>
      </c>
      <c r="F17" s="245"/>
      <c r="G17" s="234"/>
      <c r="H17" s="217"/>
      <c r="I17" s="355"/>
      <c r="J17" s="325"/>
      <c r="K17" s="291"/>
      <c r="L17" s="152"/>
      <c r="M17" s="401" t="s">
        <v>589</v>
      </c>
      <c r="N17" s="401"/>
      <c r="O17" s="401"/>
      <c r="P17" s="235"/>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row>
    <row r="18" spans="1:49" ht="12.75" customHeight="1">
      <c r="A18" s="233"/>
      <c r="B18" s="359" t="s">
        <v>14</v>
      </c>
      <c r="C18" s="360"/>
      <c r="D18" s="361"/>
      <c r="E18" s="246">
        <v>7</v>
      </c>
      <c r="F18" s="247"/>
      <c r="G18" s="234"/>
      <c r="H18" s="217"/>
      <c r="I18" s="355"/>
      <c r="J18" s="326"/>
      <c r="K18" s="291"/>
      <c r="L18" s="217"/>
      <c r="M18" s="217"/>
      <c r="N18" s="234"/>
      <c r="O18" s="234"/>
      <c r="P18" s="235"/>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row>
    <row r="19" spans="1:49" ht="12.75" customHeight="1">
      <c r="A19" s="233"/>
      <c r="B19" s="124"/>
      <c r="C19" s="124"/>
      <c r="D19" s="125"/>
      <c r="E19" s="217"/>
      <c r="F19" s="217"/>
      <c r="G19" s="234"/>
      <c r="H19" s="217"/>
      <c r="I19" s="217"/>
      <c r="J19" s="217"/>
      <c r="K19" s="291"/>
      <c r="L19" s="217"/>
      <c r="M19" s="217"/>
      <c r="N19" s="234"/>
      <c r="O19" s="234"/>
      <c r="P19" s="235"/>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row>
    <row r="20" spans="1:49" ht="25.5" customHeight="1">
      <c r="A20" s="233"/>
      <c r="B20" s="119" t="s">
        <v>4</v>
      </c>
      <c r="C20" s="224" t="s">
        <v>183</v>
      </c>
      <c r="D20" s="248"/>
      <c r="E20" s="126" t="s">
        <v>192</v>
      </c>
      <c r="F20" s="127"/>
      <c r="G20" s="217" t="s">
        <v>334</v>
      </c>
      <c r="H20" s="217"/>
      <c r="I20" s="249"/>
      <c r="J20" s="217"/>
      <c r="K20" s="234"/>
      <c r="L20" s="234"/>
      <c r="M20" s="234"/>
      <c r="N20" s="234"/>
      <c r="O20" s="234"/>
      <c r="P20" s="235"/>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row>
    <row r="21" spans="1:49" ht="18.75" customHeight="1">
      <c r="A21" s="233"/>
      <c r="B21" s="250">
        <v>1</v>
      </c>
      <c r="C21" s="251">
        <f>VLOOKUP(B21,$V$74:$X$156,3)</f>
        <v>0</v>
      </c>
      <c r="D21" s="248"/>
      <c r="E21" s="111"/>
      <c r="F21" s="252"/>
      <c r="G21" s="385"/>
      <c r="H21" s="385"/>
      <c r="I21" s="249"/>
      <c r="J21" s="154" t="s">
        <v>548</v>
      </c>
      <c r="K21" s="223"/>
      <c r="L21" s="155"/>
      <c r="M21" s="155"/>
      <c r="N21" s="155"/>
      <c r="O21" s="155"/>
      <c r="P21" s="25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row>
    <row r="22" spans="1:49" ht="18.75" customHeight="1">
      <c r="A22" s="233"/>
      <c r="B22" s="250">
        <v>1</v>
      </c>
      <c r="C22" s="251">
        <f>VLOOKUP(B22,$V$74:$X$144,3)</f>
        <v>0</v>
      </c>
      <c r="D22" s="248"/>
      <c r="E22" s="111"/>
      <c r="F22" s="252"/>
      <c r="G22" s="385"/>
      <c r="H22" s="385"/>
      <c r="I22" s="249"/>
      <c r="J22" s="223" t="s">
        <v>613</v>
      </c>
      <c r="K22" s="254"/>
      <c r="L22" s="223"/>
      <c r="M22" s="223"/>
      <c r="N22" s="255"/>
      <c r="O22" s="255"/>
      <c r="P22" s="25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row>
    <row r="23" spans="1:49" ht="18.75" customHeight="1">
      <c r="A23" s="233"/>
      <c r="B23" s="250">
        <v>1</v>
      </c>
      <c r="C23" s="251">
        <f>VLOOKUP(B23,$V$74:$X$144,3)</f>
        <v>0</v>
      </c>
      <c r="D23" s="248"/>
      <c r="E23" s="111"/>
      <c r="F23" s="252"/>
      <c r="G23" s="385"/>
      <c r="H23" s="385"/>
      <c r="I23" s="249"/>
      <c r="J23" s="223" t="s">
        <v>547</v>
      </c>
      <c r="K23" s="255"/>
      <c r="L23" s="255"/>
      <c r="M23" s="255"/>
      <c r="N23" s="255"/>
      <c r="O23" s="255"/>
      <c r="P23" s="25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row>
    <row r="24" spans="1:49" ht="18.75" customHeight="1">
      <c r="A24" s="233"/>
      <c r="B24" s="250">
        <v>1</v>
      </c>
      <c r="C24" s="251">
        <f>VLOOKUP(B24,$V$74:$X$144,3)</f>
        <v>0</v>
      </c>
      <c r="D24" s="248"/>
      <c r="E24" s="111">
        <v>0</v>
      </c>
      <c r="F24" s="252"/>
      <c r="G24" s="385"/>
      <c r="H24" s="385"/>
      <c r="I24" s="249"/>
      <c r="J24" s="217"/>
      <c r="K24" s="217"/>
      <c r="L24" s="217"/>
      <c r="M24" s="217"/>
      <c r="N24" s="234"/>
      <c r="O24" s="234"/>
      <c r="P24" s="235"/>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row>
    <row r="25" spans="1:49" ht="18.75" customHeight="1">
      <c r="A25" s="233"/>
      <c r="B25" s="128">
        <v>1</v>
      </c>
      <c r="C25" s="251">
        <f>VLOOKUP(B25,$V$74:$X$144,3)</f>
        <v>0</v>
      </c>
      <c r="D25" s="248"/>
      <c r="E25" s="111">
        <v>0</v>
      </c>
      <c r="F25" s="252"/>
      <c r="G25" s="385"/>
      <c r="H25" s="385"/>
      <c r="I25" s="249"/>
      <c r="J25" s="217"/>
      <c r="K25" s="234"/>
      <c r="L25" s="234"/>
      <c r="M25" s="234"/>
      <c r="N25" s="234"/>
      <c r="O25" s="234"/>
      <c r="P25" s="235"/>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row>
    <row r="26" spans="1:49" ht="18.75" customHeight="1">
      <c r="A26" s="233"/>
      <c r="B26" s="129" t="s">
        <v>2</v>
      </c>
      <c r="C26" s="220"/>
      <c r="D26" s="220"/>
      <c r="E26" s="101">
        <f>SUM(E21:E25)</f>
        <v>0</v>
      </c>
      <c r="F26" s="256"/>
      <c r="G26" s="234"/>
      <c r="H26" s="217"/>
      <c r="I26" s="217"/>
      <c r="J26" s="217"/>
      <c r="K26" s="234"/>
      <c r="L26" s="234"/>
      <c r="M26" s="234"/>
      <c r="N26" s="234"/>
      <c r="O26" s="234"/>
      <c r="P26" s="235"/>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row>
    <row r="27" spans="1:49" ht="10.5" customHeight="1">
      <c r="A27" s="233"/>
      <c r="B27" s="234"/>
      <c r="C27" s="234"/>
      <c r="D27" s="257"/>
      <c r="E27" s="234"/>
      <c r="F27" s="234"/>
      <c r="G27" s="234"/>
      <c r="H27" s="217"/>
      <c r="I27" s="217"/>
      <c r="J27" s="217"/>
      <c r="K27" s="234"/>
      <c r="L27" s="234"/>
      <c r="M27" s="234"/>
      <c r="N27" s="234"/>
      <c r="O27" s="234"/>
      <c r="P27" s="235"/>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row>
    <row r="28" spans="1:49" ht="19.5" customHeight="1">
      <c r="A28" s="353" t="s">
        <v>19</v>
      </c>
      <c r="B28" s="362" t="s">
        <v>20</v>
      </c>
      <c r="C28" s="366" t="s">
        <v>591</v>
      </c>
      <c r="D28" s="362" t="s">
        <v>535</v>
      </c>
      <c r="E28" s="356" t="s">
        <v>307</v>
      </c>
      <c r="F28" s="366" t="s">
        <v>335</v>
      </c>
      <c r="G28" s="363" t="s">
        <v>1</v>
      </c>
      <c r="H28" s="364"/>
      <c r="I28" s="364"/>
      <c r="J28" s="364"/>
      <c r="K28" s="364"/>
      <c r="L28" s="364"/>
      <c r="M28" s="364"/>
      <c r="N28" s="364"/>
      <c r="O28" s="364"/>
      <c r="P28" s="365"/>
      <c r="Q28" s="345"/>
      <c r="R28" s="346"/>
      <c r="S28" s="346"/>
      <c r="T28" s="345"/>
      <c r="U28" s="346"/>
      <c r="V28" s="346"/>
      <c r="W28" s="345"/>
      <c r="X28" s="346"/>
      <c r="Y28" s="346"/>
      <c r="Z28" s="345"/>
      <c r="AA28" s="346"/>
      <c r="AB28" s="346"/>
      <c r="AC28" s="345"/>
      <c r="AD28" s="346"/>
      <c r="AE28" s="346"/>
      <c r="AF28" s="351" t="s">
        <v>10</v>
      </c>
      <c r="AG28" s="351" t="s">
        <v>11</v>
      </c>
      <c r="AH28" s="352" t="s">
        <v>188</v>
      </c>
      <c r="AI28" s="163"/>
      <c r="AJ28" s="163"/>
      <c r="AK28" s="163"/>
      <c r="AL28" s="163"/>
      <c r="AM28" s="163"/>
      <c r="AN28" s="163"/>
      <c r="AO28" s="163"/>
      <c r="AP28" s="163"/>
      <c r="AQ28" s="163"/>
      <c r="AR28" s="163"/>
      <c r="AS28" s="163"/>
      <c r="AT28" s="163"/>
      <c r="AU28" s="163"/>
      <c r="AV28" s="163"/>
      <c r="AW28" s="163"/>
    </row>
    <row r="29" spans="1:49" ht="23.25" customHeight="1">
      <c r="A29" s="354"/>
      <c r="B29" s="362">
        <v>1</v>
      </c>
      <c r="C29" s="367"/>
      <c r="D29" s="362"/>
      <c r="E29" s="356"/>
      <c r="F29" s="367">
        <v>49</v>
      </c>
      <c r="G29" s="347">
        <v>1</v>
      </c>
      <c r="H29" s="348">
        <v>1</v>
      </c>
      <c r="I29" s="386">
        <v>1</v>
      </c>
      <c r="J29" s="387">
        <v>1</v>
      </c>
      <c r="K29" s="386">
        <v>1</v>
      </c>
      <c r="L29" s="387">
        <v>1</v>
      </c>
      <c r="M29" s="392">
        <v>1</v>
      </c>
      <c r="N29" s="387">
        <v>1</v>
      </c>
      <c r="O29" s="347">
        <v>1</v>
      </c>
      <c r="P29" s="348"/>
      <c r="Q29" s="258" t="str">
        <f>G28</f>
        <v>Reduction Factor</v>
      </c>
      <c r="R29" s="259" t="s">
        <v>8</v>
      </c>
      <c r="S29" s="260" t="s">
        <v>9</v>
      </c>
      <c r="T29" s="258" t="str">
        <f>G28</f>
        <v>Reduction Factor</v>
      </c>
      <c r="U29" s="258" t="s">
        <v>8</v>
      </c>
      <c r="V29" s="259" t="s">
        <v>9</v>
      </c>
      <c r="W29" s="258" t="s">
        <v>1</v>
      </c>
      <c r="X29" s="259" t="s">
        <v>8</v>
      </c>
      <c r="Y29" s="260" t="s">
        <v>9</v>
      </c>
      <c r="Z29" s="258" t="s">
        <v>1</v>
      </c>
      <c r="AA29" s="259" t="s">
        <v>8</v>
      </c>
      <c r="AB29" s="260" t="s">
        <v>9</v>
      </c>
      <c r="AC29" s="258" t="s">
        <v>1</v>
      </c>
      <c r="AD29" s="259" t="s">
        <v>8</v>
      </c>
      <c r="AE29" s="260" t="s">
        <v>9</v>
      </c>
      <c r="AF29" s="351"/>
      <c r="AG29" s="351"/>
      <c r="AH29" s="352"/>
      <c r="AI29" s="163"/>
      <c r="AJ29" s="163"/>
      <c r="AK29" s="163"/>
      <c r="AL29" s="163"/>
      <c r="AM29" s="163"/>
      <c r="AN29" s="163"/>
      <c r="AO29" s="163"/>
      <c r="AP29" s="163"/>
      <c r="AQ29" s="163"/>
      <c r="AR29" s="163"/>
      <c r="AS29" s="163"/>
      <c r="AT29" s="163"/>
      <c r="AU29" s="163"/>
      <c r="AV29" s="163"/>
      <c r="AW29" s="163"/>
    </row>
    <row r="30" spans="1:49" ht="21.75" customHeight="1">
      <c r="A30" s="261">
        <v>1</v>
      </c>
      <c r="B30" s="262">
        <v>1</v>
      </c>
      <c r="C30"/>
      <c r="D30" s="263"/>
      <c r="E30" s="294">
        <f>+IF(B31=2,L11,IF(B31=3,L12,IF(B31=4,L13,IF(B31=5,O11,IF(B31=6,O12,IF(B31=7,O13,IF(B31=1,"")))))))</f>
      </c>
      <c r="F30" s="103">
        <f>AG30</f>
      </c>
      <c r="G30" s="349">
        <f>IF(G29=86,,IF($B30=1,,HLOOKUP($B30,$Z$73:$AP$156,G29+1)))</f>
        <v>0</v>
      </c>
      <c r="H30" s="350"/>
      <c r="I30" s="349">
        <f>IF(I29=86,,IF($B30=1,,HLOOKUP($B30,$Z$73:$AP$156,I29+1)))</f>
        <v>0</v>
      </c>
      <c r="J30" s="350"/>
      <c r="K30" s="349">
        <f>IF(K29=86,,IF($B30=1,,HLOOKUP($B30,$Z$73:$AP$156,K29+1)))</f>
        <v>0</v>
      </c>
      <c r="L30" s="350"/>
      <c r="M30" s="349">
        <f>IF(M29=86,,IF($B30=1,,HLOOKUP($B30,$Z$73:$AP$156,M29+1)))</f>
        <v>0</v>
      </c>
      <c r="N30" s="350"/>
      <c r="O30" s="349">
        <f>IF(O29=86,,IF($B30=1,,HLOOKUP($B30,$Z$73:$AP$156,O29+1)))</f>
        <v>0</v>
      </c>
      <c r="P30" s="350"/>
      <c r="Q30" s="194">
        <f>G30</f>
        <v>0</v>
      </c>
      <c r="R30" s="195">
        <f>Q30*(D30/$G$14)</f>
        <v>0</v>
      </c>
      <c r="S30" s="196">
        <f>($D30/$G$14)-$R30</f>
        <v>0</v>
      </c>
      <c r="T30" s="194">
        <f>I30</f>
        <v>0</v>
      </c>
      <c r="U30" s="196">
        <f>T30*S30</f>
        <v>0</v>
      </c>
      <c r="V30" s="196">
        <f>S30-U30</f>
        <v>0</v>
      </c>
      <c r="W30" s="194">
        <f>K30</f>
        <v>0</v>
      </c>
      <c r="X30" s="196">
        <f>W30*V30</f>
        <v>0</v>
      </c>
      <c r="Y30" s="196">
        <f>V30-X30</f>
        <v>0</v>
      </c>
      <c r="Z30" s="194">
        <f>M30</f>
        <v>0</v>
      </c>
      <c r="AA30" s="196">
        <f>Z30*Y30</f>
        <v>0</v>
      </c>
      <c r="AB30" s="196">
        <f>Y30-AA30</f>
        <v>0</v>
      </c>
      <c r="AC30" s="197">
        <f>O30</f>
        <v>0</v>
      </c>
      <c r="AD30" s="196">
        <f>AC30*AB30</f>
        <v>0</v>
      </c>
      <c r="AE30" s="196">
        <f>AB30-AD30</f>
        <v>0</v>
      </c>
      <c r="AF30" s="196">
        <f>R30+U30+X30+AA30+AD30</f>
        <v>0</v>
      </c>
      <c r="AG30" s="175">
        <f>IF($AF30=0,"",($AF30/($D30/$G$14)*100))</f>
      </c>
      <c r="AH30" s="176">
        <f>IF($AF30=0,"",AF30*E30*1000)</f>
      </c>
      <c r="AI30" s="163"/>
      <c r="AJ30" s="163"/>
      <c r="AK30" s="163"/>
      <c r="AL30" s="163"/>
      <c r="AM30" s="163"/>
      <c r="AN30" s="163"/>
      <c r="AO30" s="163"/>
      <c r="AP30" s="163"/>
      <c r="AQ30" s="163"/>
      <c r="AR30" s="163"/>
      <c r="AS30" s="163"/>
      <c r="AT30" s="163"/>
      <c r="AU30" s="163"/>
      <c r="AV30" s="163"/>
      <c r="AW30" s="163"/>
    </row>
    <row r="31" spans="1:49" ht="6.75" customHeight="1">
      <c r="A31" s="264"/>
      <c r="B31" s="265">
        <v>1</v>
      </c>
      <c r="C31" s="265"/>
      <c r="D31" s="266"/>
      <c r="E31" s="104"/>
      <c r="F31" s="105"/>
      <c r="G31" s="122"/>
      <c r="H31" s="123"/>
      <c r="I31" s="130"/>
      <c r="J31" s="123"/>
      <c r="K31" s="131"/>
      <c r="L31" s="132"/>
      <c r="M31" s="131"/>
      <c r="N31" s="133"/>
      <c r="O31" s="337"/>
      <c r="P31" s="338"/>
      <c r="Q31" s="198"/>
      <c r="R31" s="195"/>
      <c r="S31" s="196"/>
      <c r="T31" s="194"/>
      <c r="U31" s="196"/>
      <c r="V31" s="196"/>
      <c r="W31" s="194"/>
      <c r="X31" s="196"/>
      <c r="Y31" s="196"/>
      <c r="Z31" s="194"/>
      <c r="AA31" s="196"/>
      <c r="AB31" s="196"/>
      <c r="AC31" s="198"/>
      <c r="AD31" s="196"/>
      <c r="AE31" s="196"/>
      <c r="AF31" s="196"/>
      <c r="AG31" s="175"/>
      <c r="AH31" s="176"/>
      <c r="AI31" s="163"/>
      <c r="AJ31" s="163"/>
      <c r="AK31" s="163"/>
      <c r="AL31" s="163"/>
      <c r="AM31" s="163"/>
      <c r="AN31" s="163"/>
      <c r="AO31" s="163"/>
      <c r="AP31" s="163"/>
      <c r="AQ31" s="163"/>
      <c r="AR31" s="163"/>
      <c r="AS31" s="163"/>
      <c r="AT31" s="163"/>
      <c r="AU31" s="163"/>
      <c r="AV31" s="163"/>
      <c r="AW31" s="163"/>
    </row>
    <row r="32" spans="1:49" ht="21" customHeight="1">
      <c r="A32" s="261"/>
      <c r="B32" s="262"/>
      <c r="C32" s="262"/>
      <c r="D32" s="267"/>
      <c r="E32" s="106"/>
      <c r="F32" s="107"/>
      <c r="G32" s="335">
        <v>1</v>
      </c>
      <c r="H32" s="336">
        <v>1</v>
      </c>
      <c r="I32" s="334">
        <v>1</v>
      </c>
      <c r="J32" s="336">
        <v>1</v>
      </c>
      <c r="K32" s="376">
        <v>1</v>
      </c>
      <c r="L32" s="376">
        <v>1</v>
      </c>
      <c r="M32" s="377">
        <v>1</v>
      </c>
      <c r="N32" s="378">
        <v>1</v>
      </c>
      <c r="O32" s="312">
        <v>1</v>
      </c>
      <c r="P32" s="313"/>
      <c r="Q32" s="198"/>
      <c r="R32" s="195"/>
      <c r="S32" s="196"/>
      <c r="T32" s="194"/>
      <c r="U32" s="196"/>
      <c r="V32" s="196"/>
      <c r="W32" s="194"/>
      <c r="X32" s="196"/>
      <c r="Y32" s="196"/>
      <c r="Z32" s="194"/>
      <c r="AA32" s="196"/>
      <c r="AB32" s="196"/>
      <c r="AC32" s="198"/>
      <c r="AD32" s="196"/>
      <c r="AE32" s="196"/>
      <c r="AF32" s="196"/>
      <c r="AG32" s="175"/>
      <c r="AH32" s="176"/>
      <c r="AI32" s="163"/>
      <c r="AJ32" s="163"/>
      <c r="AK32" s="163"/>
      <c r="AL32" s="163"/>
      <c r="AM32" s="163"/>
      <c r="AN32" s="163"/>
      <c r="AO32" s="163"/>
      <c r="AP32" s="163"/>
      <c r="AQ32" s="163"/>
      <c r="AR32" s="163"/>
      <c r="AS32" s="163"/>
      <c r="AT32" s="163"/>
      <c r="AU32" s="163"/>
      <c r="AV32" s="163"/>
      <c r="AW32" s="163"/>
    </row>
    <row r="33" spans="1:49" ht="18.75" customHeight="1">
      <c r="A33" s="233">
        <v>2</v>
      </c>
      <c r="B33" s="234">
        <v>1</v>
      </c>
      <c r="C33" s="221"/>
      <c r="D33" s="263"/>
      <c r="E33" s="294">
        <f>+IF(B34=2,L11,IF(B34=3,L12,IF(B34=4,L13,IF(B34=5,O11,IF(B34=6,O12,IF(B34=7,O13,IF(B34=1,"")))))))</f>
      </c>
      <c r="F33" s="109">
        <f>AG33</f>
      </c>
      <c r="G33" s="349">
        <f>IF(G32=86,,IF($B33=1,,HLOOKUP($B33,$Z$73:$AP$156,G32+1)))</f>
        <v>0</v>
      </c>
      <c r="H33" s="350"/>
      <c r="I33" s="349">
        <f>IF(I32=86,,IF($B33=1,,HLOOKUP($B33,$Z$73:$AP$156,I32+1)))</f>
        <v>0</v>
      </c>
      <c r="J33" s="350"/>
      <c r="K33" s="349">
        <f>IF(K32=86,,IF($B33=1,,HLOOKUP($B33,$Z$73:$AP$156,K32+1)))</f>
        <v>0</v>
      </c>
      <c r="L33" s="350"/>
      <c r="M33" s="349">
        <f>IF(M32=86,,IF($B33=1,,HLOOKUP($B33,$Z$73:$AP$156,M32+1)))</f>
        <v>0</v>
      </c>
      <c r="N33" s="350"/>
      <c r="O33" s="349">
        <f>IF(O32=86,,IF($B33=1,,HLOOKUP($B33,$Z$73:$AP$156,O32+1)))</f>
        <v>0</v>
      </c>
      <c r="P33" s="350"/>
      <c r="Q33" s="194">
        <f>G33</f>
        <v>0</v>
      </c>
      <c r="R33" s="195">
        <f>Q33*(D33/$G$14)</f>
        <v>0</v>
      </c>
      <c r="S33" s="196">
        <f>($D33/$G$14)-$R33</f>
        <v>0</v>
      </c>
      <c r="T33" s="194">
        <f>I33</f>
        <v>0</v>
      </c>
      <c r="U33" s="196">
        <f>T33*S33</f>
        <v>0</v>
      </c>
      <c r="V33" s="196">
        <f>S33-U33</f>
        <v>0</v>
      </c>
      <c r="W33" s="194">
        <f>K33</f>
        <v>0</v>
      </c>
      <c r="X33" s="196">
        <f>W33*V33</f>
        <v>0</v>
      </c>
      <c r="Y33" s="196">
        <f>V33-X33</f>
        <v>0</v>
      </c>
      <c r="Z33" s="194">
        <f>M33</f>
        <v>0</v>
      </c>
      <c r="AA33" s="196">
        <f>Z33*Y33</f>
        <v>0</v>
      </c>
      <c r="AB33" s="196">
        <f>Y33-AA33</f>
        <v>0</v>
      </c>
      <c r="AC33" s="194">
        <f>O33</f>
        <v>0</v>
      </c>
      <c r="AD33" s="196">
        <f>AC33*AB33</f>
        <v>0</v>
      </c>
      <c r="AE33" s="196">
        <f>AB33-AD33</f>
        <v>0</v>
      </c>
      <c r="AF33" s="196">
        <f>R33+U33+X33+AA33+AD33</f>
        <v>0</v>
      </c>
      <c r="AG33" s="175">
        <f>IF($AF33=0,"",($AF33/($D33/$G$14)*100))</f>
      </c>
      <c r="AH33" s="176">
        <f>IF($AF33=0,"",AF33*E33*1000)</f>
      </c>
      <c r="AI33" s="163"/>
      <c r="AJ33" s="163"/>
      <c r="AK33" s="163"/>
      <c r="AL33" s="163"/>
      <c r="AM33" s="163"/>
      <c r="AN33" s="163"/>
      <c r="AO33" s="163"/>
      <c r="AP33" s="163"/>
      <c r="AQ33" s="163"/>
      <c r="AR33" s="163"/>
      <c r="AS33" s="163"/>
      <c r="AT33" s="163"/>
      <c r="AU33" s="163"/>
      <c r="AV33" s="163"/>
      <c r="AW33" s="163"/>
    </row>
    <row r="34" spans="1:49" ht="7.5" customHeight="1">
      <c r="A34" s="264"/>
      <c r="B34" s="265">
        <v>1</v>
      </c>
      <c r="C34" s="265"/>
      <c r="D34" s="266"/>
      <c r="E34" s="104"/>
      <c r="F34" s="105"/>
      <c r="G34" s="122"/>
      <c r="H34" s="123"/>
      <c r="I34" s="130"/>
      <c r="J34" s="123"/>
      <c r="K34" s="131"/>
      <c r="L34" s="131"/>
      <c r="M34" s="136"/>
      <c r="N34" s="137"/>
      <c r="O34" s="337"/>
      <c r="P34" s="338"/>
      <c r="Q34" s="198"/>
      <c r="R34" s="195"/>
      <c r="S34" s="196"/>
      <c r="T34" s="194"/>
      <c r="U34" s="196"/>
      <c r="V34" s="196"/>
      <c r="W34" s="194"/>
      <c r="X34" s="196"/>
      <c r="Y34" s="196"/>
      <c r="Z34" s="194"/>
      <c r="AA34" s="196"/>
      <c r="AB34" s="196"/>
      <c r="AC34" s="194"/>
      <c r="AD34" s="196"/>
      <c r="AE34" s="196"/>
      <c r="AF34" s="196"/>
      <c r="AG34" s="175"/>
      <c r="AH34" s="176"/>
      <c r="AI34" s="163"/>
      <c r="AJ34" s="163"/>
      <c r="AK34" s="163"/>
      <c r="AL34" s="163"/>
      <c r="AM34" s="163"/>
      <c r="AN34" s="163"/>
      <c r="AO34" s="163"/>
      <c r="AP34" s="163"/>
      <c r="AQ34" s="163"/>
      <c r="AR34" s="163"/>
      <c r="AS34" s="163"/>
      <c r="AT34" s="163"/>
      <c r="AU34" s="163"/>
      <c r="AV34" s="163"/>
      <c r="AW34" s="163"/>
    </row>
    <row r="35" spans="1:49" ht="20.25" customHeight="1">
      <c r="A35" s="261"/>
      <c r="B35" s="262"/>
      <c r="C35" s="262"/>
      <c r="D35" s="267"/>
      <c r="E35" s="102"/>
      <c r="F35" s="107"/>
      <c r="G35" s="335">
        <v>1</v>
      </c>
      <c r="H35" s="336">
        <v>1</v>
      </c>
      <c r="I35" s="334">
        <v>1</v>
      </c>
      <c r="J35" s="336">
        <v>1</v>
      </c>
      <c r="K35" s="334">
        <v>1</v>
      </c>
      <c r="L35" s="334">
        <v>1</v>
      </c>
      <c r="M35" s="335">
        <v>1</v>
      </c>
      <c r="N35" s="336">
        <v>1</v>
      </c>
      <c r="O35" s="312">
        <v>1</v>
      </c>
      <c r="P35" s="313"/>
      <c r="Q35" s="198"/>
      <c r="R35" s="195"/>
      <c r="S35" s="196"/>
      <c r="T35" s="194"/>
      <c r="U35" s="196"/>
      <c r="V35" s="196"/>
      <c r="W35" s="194"/>
      <c r="X35" s="196"/>
      <c r="Y35" s="196"/>
      <c r="Z35" s="194"/>
      <c r="AA35" s="196"/>
      <c r="AB35" s="196"/>
      <c r="AC35" s="194"/>
      <c r="AD35" s="196"/>
      <c r="AE35" s="196"/>
      <c r="AF35" s="196"/>
      <c r="AG35" s="175"/>
      <c r="AH35" s="176"/>
      <c r="AI35" s="163"/>
      <c r="AJ35" s="163"/>
      <c r="AK35" s="163"/>
      <c r="AL35" s="163"/>
      <c r="AM35" s="163"/>
      <c r="AN35" s="163"/>
      <c r="AO35" s="163"/>
      <c r="AP35" s="163"/>
      <c r="AQ35" s="163"/>
      <c r="AR35" s="163"/>
      <c r="AS35" s="163"/>
      <c r="AT35" s="163"/>
      <c r="AU35" s="163"/>
      <c r="AV35" s="163"/>
      <c r="AW35" s="163"/>
    </row>
    <row r="36" spans="1:49" ht="18.75" customHeight="1">
      <c r="A36" s="233">
        <v>3</v>
      </c>
      <c r="B36" s="234">
        <v>1</v>
      </c>
      <c r="C36" s="221"/>
      <c r="D36" s="263"/>
      <c r="E36" s="294">
        <f>+IF(B37=2,L11,IF(B37=3,L12,IF(B37=4,L13,IF(B37=5,O11,IF(B37=6,O12,IF(B37=7,O13,IF(B37=1,"")))))))</f>
      </c>
      <c r="F36" s="109">
        <f>AG36</f>
      </c>
      <c r="G36" s="349">
        <f>IF(G35=86,,IF($B36=1,,HLOOKUP($B36,$Z$73:$AP$156,G35+1)))</f>
        <v>0</v>
      </c>
      <c r="H36" s="350"/>
      <c r="I36" s="339">
        <f>IF(I35=86,,IF($B36=1,,HLOOKUP($B36,$Z$73:$AP$156,I35+1)))</f>
        <v>0</v>
      </c>
      <c r="J36" s="340"/>
      <c r="K36" s="339">
        <f>IF(K35=86,,IF($B36=1,,HLOOKUP($B36,$Z$73:$AP$156,K35+1)))</f>
        <v>0</v>
      </c>
      <c r="L36" s="340"/>
      <c r="M36" s="339">
        <f>IF(M35=86,,IF($B36=1,,HLOOKUP($B36,$Z$73:$AP$156,M35+1)))</f>
        <v>0</v>
      </c>
      <c r="N36" s="340"/>
      <c r="O36" s="339">
        <f>IF(O35=86,,IF($B36=1,,HLOOKUP($B36,$Z$73:$AP$156,O35+1)))</f>
        <v>0</v>
      </c>
      <c r="P36" s="340"/>
      <c r="Q36" s="194">
        <f>G36</f>
        <v>0</v>
      </c>
      <c r="R36" s="195">
        <f>Q36*(D36/$G$14)</f>
        <v>0</v>
      </c>
      <c r="S36" s="196">
        <f>($D36/$G$14)-$R36</f>
        <v>0</v>
      </c>
      <c r="T36" s="194">
        <f>I36</f>
        <v>0</v>
      </c>
      <c r="U36" s="196">
        <f>T36*S36</f>
        <v>0</v>
      </c>
      <c r="V36" s="196">
        <f>S36-U36</f>
        <v>0</v>
      </c>
      <c r="W36" s="194">
        <f>K36</f>
        <v>0</v>
      </c>
      <c r="X36" s="196">
        <f>W36*V36</f>
        <v>0</v>
      </c>
      <c r="Y36" s="196">
        <f>V36-X36</f>
        <v>0</v>
      </c>
      <c r="Z36" s="194">
        <f>M36</f>
        <v>0</v>
      </c>
      <c r="AA36" s="196">
        <f>Z36*Y36</f>
        <v>0</v>
      </c>
      <c r="AB36" s="196">
        <f>Y36-AA36</f>
        <v>0</v>
      </c>
      <c r="AC36" s="194">
        <f>O36</f>
        <v>0</v>
      </c>
      <c r="AD36" s="196">
        <f>AC36*AB36</f>
        <v>0</v>
      </c>
      <c r="AE36" s="196">
        <f>AB36-AD36</f>
        <v>0</v>
      </c>
      <c r="AF36" s="196">
        <f>R36+U36+X36+AA36+AD36</f>
        <v>0</v>
      </c>
      <c r="AG36" s="175">
        <f>IF($AF36=0,"",($AF36/($D36/$G$14)*100))</f>
      </c>
      <c r="AH36" s="176">
        <f>IF($AF36=0,"",AF36*E36*1000)</f>
      </c>
      <c r="AI36" s="163"/>
      <c r="AJ36" s="163"/>
      <c r="AK36" s="163"/>
      <c r="AL36" s="163"/>
      <c r="AM36" s="163"/>
      <c r="AN36" s="163"/>
      <c r="AO36" s="163"/>
      <c r="AP36" s="163"/>
      <c r="AQ36" s="163"/>
      <c r="AR36" s="163"/>
      <c r="AS36" s="163"/>
      <c r="AT36" s="163"/>
      <c r="AU36" s="163"/>
      <c r="AV36" s="163"/>
      <c r="AW36" s="163"/>
    </row>
    <row r="37" spans="1:49" ht="8.25" customHeight="1">
      <c r="A37" s="264"/>
      <c r="B37" s="265">
        <v>1</v>
      </c>
      <c r="C37" s="265"/>
      <c r="D37" s="266"/>
      <c r="E37" s="104"/>
      <c r="F37" s="105"/>
      <c r="G37" s="122"/>
      <c r="H37" s="123"/>
      <c r="I37" s="130"/>
      <c r="J37" s="123"/>
      <c r="K37" s="130"/>
      <c r="L37" s="130"/>
      <c r="M37" s="122"/>
      <c r="N37" s="123"/>
      <c r="O37" s="337"/>
      <c r="P37" s="338"/>
      <c r="Q37" s="198"/>
      <c r="R37" s="195"/>
      <c r="S37" s="196"/>
      <c r="T37" s="194"/>
      <c r="U37" s="196"/>
      <c r="V37" s="196"/>
      <c r="W37" s="194"/>
      <c r="X37" s="196"/>
      <c r="Y37" s="196"/>
      <c r="Z37" s="194"/>
      <c r="AA37" s="196"/>
      <c r="AB37" s="196"/>
      <c r="AC37" s="194"/>
      <c r="AD37" s="196"/>
      <c r="AE37" s="196"/>
      <c r="AF37" s="196"/>
      <c r="AG37" s="175"/>
      <c r="AH37" s="176"/>
      <c r="AI37" s="163"/>
      <c r="AJ37" s="163"/>
      <c r="AK37" s="163"/>
      <c r="AL37" s="163"/>
      <c r="AM37" s="163"/>
      <c r="AN37" s="163"/>
      <c r="AO37" s="163"/>
      <c r="AP37" s="163"/>
      <c r="AQ37" s="163"/>
      <c r="AR37" s="163"/>
      <c r="AS37" s="163"/>
      <c r="AT37" s="163"/>
      <c r="AU37" s="163"/>
      <c r="AV37" s="163"/>
      <c r="AW37" s="163"/>
    </row>
    <row r="38" spans="1:49" ht="21" customHeight="1">
      <c r="A38" s="233"/>
      <c r="B38" s="234"/>
      <c r="C38" s="234"/>
      <c r="D38" s="268"/>
      <c r="E38" s="108"/>
      <c r="F38" s="109"/>
      <c r="G38" s="388">
        <v>1</v>
      </c>
      <c r="H38" s="389">
        <v>1</v>
      </c>
      <c r="I38" s="390">
        <v>1</v>
      </c>
      <c r="J38" s="389">
        <v>1</v>
      </c>
      <c r="K38" s="390">
        <v>1</v>
      </c>
      <c r="L38" s="390">
        <v>1</v>
      </c>
      <c r="M38" s="388">
        <v>1</v>
      </c>
      <c r="N38" s="389">
        <v>1</v>
      </c>
      <c r="O38" s="341">
        <v>1</v>
      </c>
      <c r="P38" s="342"/>
      <c r="Q38" s="198"/>
      <c r="R38" s="195"/>
      <c r="S38" s="196"/>
      <c r="T38" s="194"/>
      <c r="U38" s="196"/>
      <c r="V38" s="196"/>
      <c r="W38" s="194"/>
      <c r="X38" s="196"/>
      <c r="Y38" s="196"/>
      <c r="Z38" s="194"/>
      <c r="AA38" s="196"/>
      <c r="AB38" s="196"/>
      <c r="AC38" s="194"/>
      <c r="AD38" s="196"/>
      <c r="AE38" s="196"/>
      <c r="AF38" s="196"/>
      <c r="AG38" s="175"/>
      <c r="AH38" s="176"/>
      <c r="AI38" s="163"/>
      <c r="AJ38" s="163"/>
      <c r="AK38" s="163"/>
      <c r="AL38" s="163"/>
      <c r="AM38" s="163"/>
      <c r="AN38" s="163"/>
      <c r="AO38" s="163"/>
      <c r="AP38" s="163"/>
      <c r="AQ38" s="163"/>
      <c r="AR38" s="163"/>
      <c r="AS38" s="163"/>
      <c r="AT38" s="163"/>
      <c r="AU38" s="163"/>
      <c r="AV38" s="163"/>
      <c r="AW38" s="163"/>
    </row>
    <row r="39" spans="1:49" ht="18.75" customHeight="1">
      <c r="A39" s="233">
        <v>4</v>
      </c>
      <c r="B39" s="234">
        <v>1</v>
      </c>
      <c r="C39" s="221" t="s">
        <v>587</v>
      </c>
      <c r="D39" s="269"/>
      <c r="E39" s="294">
        <f>+IF(B40=2,L11,IF(B40=3,L12,IF(B40=4,L13,IF(B40=5,O11,IF(B40=6,O12,IF(B40=7,O13,IF(B40=1,"")))))))</f>
      </c>
      <c r="F39" s="109">
        <f>AG39</f>
      </c>
      <c r="G39" s="349">
        <f>IF(G38=86,,IF($B39=1,,HLOOKUP($B39,$Z$73:$AP$156,G38+1)))</f>
        <v>0</v>
      </c>
      <c r="H39" s="350"/>
      <c r="I39" s="339">
        <f>IF(I38=86,,IF($B39=1,,HLOOKUP($B39,$Z$73:$AP$156,I38+1)))</f>
        <v>0</v>
      </c>
      <c r="J39" s="340"/>
      <c r="K39" s="339">
        <f>IF(K38=86,,IF($B39=1,,HLOOKUP($B39,$Z$73:$AP$156,K38+1)))</f>
        <v>0</v>
      </c>
      <c r="L39" s="340"/>
      <c r="M39" s="339">
        <f>IF(M38=86,,IF($B39=1,,HLOOKUP($B39,$Z$73:$AP$156,M38+1)))</f>
        <v>0</v>
      </c>
      <c r="N39" s="340"/>
      <c r="O39" s="339">
        <f>IF(O38=86,,IF($B39=1,,HLOOKUP($B39,$Z$73:$AP$156,O38+1)))</f>
        <v>0</v>
      </c>
      <c r="P39" s="340"/>
      <c r="Q39" s="194">
        <f>G39</f>
        <v>0</v>
      </c>
      <c r="R39" s="195">
        <f>Q39*(D39/$G$14)</f>
        <v>0</v>
      </c>
      <c r="S39" s="196">
        <f>($D39/$G$14)-$R39</f>
        <v>0</v>
      </c>
      <c r="T39" s="194">
        <f>I39</f>
        <v>0</v>
      </c>
      <c r="U39" s="196">
        <f>T39*S39</f>
        <v>0</v>
      </c>
      <c r="V39" s="196">
        <f>S39-U39</f>
        <v>0</v>
      </c>
      <c r="W39" s="194">
        <f>K39</f>
        <v>0</v>
      </c>
      <c r="X39" s="196">
        <f>W39*V39</f>
        <v>0</v>
      </c>
      <c r="Y39" s="196">
        <f>V39-X39</f>
        <v>0</v>
      </c>
      <c r="Z39" s="194">
        <f>M39</f>
        <v>0</v>
      </c>
      <c r="AA39" s="196">
        <f>Z39*Y39</f>
        <v>0</v>
      </c>
      <c r="AB39" s="196">
        <f>Y39-AA39</f>
        <v>0</v>
      </c>
      <c r="AC39" s="194">
        <f>O39</f>
        <v>0</v>
      </c>
      <c r="AD39" s="196">
        <f>AC39*AB39</f>
        <v>0</v>
      </c>
      <c r="AE39" s="196">
        <f>AB39-AD39</f>
        <v>0</v>
      </c>
      <c r="AF39" s="196">
        <f>R39+U39+X39+AA39+AD39</f>
        <v>0</v>
      </c>
      <c r="AG39" s="175">
        <f>IF($AF39=0,"",($AF39/($D39/$G$14)*100))</f>
      </c>
      <c r="AH39" s="176">
        <f>IF($AF39=0,"",AF39*E39*1000)</f>
      </c>
      <c r="AI39" s="163"/>
      <c r="AJ39" s="163"/>
      <c r="AK39" s="163"/>
      <c r="AL39" s="163"/>
      <c r="AM39" s="163"/>
      <c r="AN39" s="163"/>
      <c r="AO39" s="163"/>
      <c r="AP39" s="163"/>
      <c r="AQ39" s="163"/>
      <c r="AR39" s="163"/>
      <c r="AS39" s="163"/>
      <c r="AT39" s="163"/>
      <c r="AU39" s="163"/>
      <c r="AV39" s="163"/>
      <c r="AW39" s="163"/>
    </row>
    <row r="40" spans="1:49" ht="8.25" customHeight="1">
      <c r="A40" s="233"/>
      <c r="B40" s="234">
        <v>1</v>
      </c>
      <c r="C40" s="234"/>
      <c r="D40" s="268"/>
      <c r="E40" s="108"/>
      <c r="F40" s="109"/>
      <c r="G40" s="134"/>
      <c r="H40" s="135"/>
      <c r="I40" s="138"/>
      <c r="J40" s="135"/>
      <c r="K40" s="138"/>
      <c r="L40" s="138"/>
      <c r="M40" s="134"/>
      <c r="N40" s="135"/>
      <c r="O40" s="332"/>
      <c r="P40" s="333"/>
      <c r="Q40" s="198"/>
      <c r="R40" s="195"/>
      <c r="S40" s="196"/>
      <c r="T40" s="194"/>
      <c r="U40" s="196"/>
      <c r="V40" s="196"/>
      <c r="W40" s="194"/>
      <c r="X40" s="196"/>
      <c r="Y40" s="196"/>
      <c r="Z40" s="194"/>
      <c r="AA40" s="196"/>
      <c r="AB40" s="196"/>
      <c r="AC40" s="194"/>
      <c r="AD40" s="196"/>
      <c r="AE40" s="196"/>
      <c r="AF40" s="196"/>
      <c r="AG40" s="175"/>
      <c r="AH40" s="176"/>
      <c r="AI40" s="163"/>
      <c r="AJ40" s="163"/>
      <c r="AK40" s="163"/>
      <c r="AL40" s="163"/>
      <c r="AM40" s="163"/>
      <c r="AN40" s="163"/>
      <c r="AO40" s="163"/>
      <c r="AP40" s="163"/>
      <c r="AQ40" s="163"/>
      <c r="AR40" s="163"/>
      <c r="AS40" s="163"/>
      <c r="AT40" s="163"/>
      <c r="AU40" s="163"/>
      <c r="AV40" s="163"/>
      <c r="AW40" s="163"/>
    </row>
    <row r="41" spans="1:49" ht="21" customHeight="1">
      <c r="A41" s="261"/>
      <c r="B41" s="262"/>
      <c r="C41" s="262"/>
      <c r="D41" s="267"/>
      <c r="E41" s="102"/>
      <c r="F41" s="107"/>
      <c r="G41" s="335">
        <v>1</v>
      </c>
      <c r="H41" s="336">
        <v>1</v>
      </c>
      <c r="I41" s="334">
        <v>1</v>
      </c>
      <c r="J41" s="336">
        <v>1</v>
      </c>
      <c r="K41" s="334">
        <v>1</v>
      </c>
      <c r="L41" s="334">
        <v>1</v>
      </c>
      <c r="M41" s="335">
        <v>1</v>
      </c>
      <c r="N41" s="336">
        <v>1</v>
      </c>
      <c r="O41" s="312">
        <v>1</v>
      </c>
      <c r="P41" s="313"/>
      <c r="Q41" s="198"/>
      <c r="R41" s="195"/>
      <c r="S41" s="196"/>
      <c r="T41" s="194"/>
      <c r="U41" s="196"/>
      <c r="V41" s="196"/>
      <c r="W41" s="194"/>
      <c r="X41" s="196"/>
      <c r="Y41" s="196"/>
      <c r="Z41" s="194"/>
      <c r="AA41" s="196"/>
      <c r="AB41" s="196"/>
      <c r="AC41" s="194"/>
      <c r="AD41" s="196"/>
      <c r="AE41" s="196"/>
      <c r="AF41" s="196"/>
      <c r="AG41" s="175"/>
      <c r="AH41" s="176"/>
      <c r="AI41" s="163"/>
      <c r="AJ41" s="163"/>
      <c r="AK41" s="163"/>
      <c r="AL41" s="163"/>
      <c r="AM41" s="163"/>
      <c r="AN41" s="163"/>
      <c r="AO41" s="163"/>
      <c r="AP41" s="163"/>
      <c r="AQ41" s="163"/>
      <c r="AR41" s="163"/>
      <c r="AS41" s="163"/>
      <c r="AT41" s="163"/>
      <c r="AU41" s="163"/>
      <c r="AV41" s="163"/>
      <c r="AW41" s="163"/>
    </row>
    <row r="42" spans="1:49" ht="18.75" customHeight="1">
      <c r="A42" s="233">
        <v>5</v>
      </c>
      <c r="B42" s="234">
        <v>1</v>
      </c>
      <c r="C42" s="221"/>
      <c r="D42" s="270"/>
      <c r="E42" s="294">
        <f>+IF(B43=2,L11,IF(B43=3,L12,IF(B43=4,L13,IF(B43=5,O11,IF(B43=6,O12,IF(B43=7,O13,IF(B43=1,"")))))))</f>
      </c>
      <c r="F42" s="109">
        <f>AG42</f>
      </c>
      <c r="G42" s="349">
        <f>IF(G41=86,,IF($B42=1,,HLOOKUP($B42,$Z$73:$AP$156,G41+1)))</f>
        <v>0</v>
      </c>
      <c r="H42" s="350"/>
      <c r="I42" s="339">
        <f>IF(I41=86,,IF($B42=1,,HLOOKUP($B42,$Z$73:$AP$156,I41+1)))</f>
        <v>0</v>
      </c>
      <c r="J42" s="340"/>
      <c r="K42" s="339">
        <f>IF(K41=86,,IF($B42=1,,HLOOKUP($B42,$Z$73:$AP$156,K41+1)))</f>
        <v>0</v>
      </c>
      <c r="L42" s="340"/>
      <c r="M42" s="339">
        <f>IF(M41=86,,IF($B42=1,,HLOOKUP($B42,$Z$73:$AP$156,M41+1)))</f>
        <v>0</v>
      </c>
      <c r="N42" s="340"/>
      <c r="O42" s="339">
        <f>IF(O41=86,,IF($B42=1,,HLOOKUP($B42,$Z$73:$AP$156,O41+1)))</f>
        <v>0</v>
      </c>
      <c r="P42" s="340"/>
      <c r="Q42" s="194">
        <f>G42</f>
        <v>0</v>
      </c>
      <c r="R42" s="195">
        <f>Q42*(D42/$G$14)</f>
        <v>0</v>
      </c>
      <c r="S42" s="196">
        <f>($D42/$G$14)-$R42</f>
        <v>0</v>
      </c>
      <c r="T42" s="194">
        <f>I42</f>
        <v>0</v>
      </c>
      <c r="U42" s="196">
        <f>T42*S42</f>
        <v>0</v>
      </c>
      <c r="V42" s="196">
        <f>S42-U42</f>
        <v>0</v>
      </c>
      <c r="W42" s="194">
        <f>K42</f>
        <v>0</v>
      </c>
      <c r="X42" s="196">
        <f>W42*V42</f>
        <v>0</v>
      </c>
      <c r="Y42" s="196">
        <f>V42-X42</f>
        <v>0</v>
      </c>
      <c r="Z42" s="194">
        <f>M42</f>
        <v>0</v>
      </c>
      <c r="AA42" s="196">
        <f>Z42*Y42</f>
        <v>0</v>
      </c>
      <c r="AB42" s="196">
        <f>Y42-AA42</f>
        <v>0</v>
      </c>
      <c r="AC42" s="194">
        <f>O42</f>
        <v>0</v>
      </c>
      <c r="AD42" s="196">
        <f>AC42*AB42</f>
        <v>0</v>
      </c>
      <c r="AE42" s="196">
        <f>AB42-AD42</f>
        <v>0</v>
      </c>
      <c r="AF42" s="196">
        <f>R42+U42+X42+AA42+AD42</f>
        <v>0</v>
      </c>
      <c r="AG42" s="175">
        <f>IF($AF42=0,"",($AF42/($D42/$G$14)*100))</f>
      </c>
      <c r="AH42" s="176">
        <f>IF($AF42=0,"",AF42*E42*1000)</f>
      </c>
      <c r="AI42" s="163"/>
      <c r="AJ42" s="163"/>
      <c r="AK42" s="163"/>
      <c r="AL42" s="163"/>
      <c r="AM42" s="163"/>
      <c r="AN42" s="163"/>
      <c r="AO42" s="163"/>
      <c r="AP42" s="163"/>
      <c r="AQ42" s="163"/>
      <c r="AR42" s="163"/>
      <c r="AS42" s="163"/>
      <c r="AT42" s="163"/>
      <c r="AU42" s="163"/>
      <c r="AV42" s="163"/>
      <c r="AW42" s="163"/>
    </row>
    <row r="43" spans="1:49" ht="8.25" customHeight="1">
      <c r="A43" s="264"/>
      <c r="B43" s="265">
        <v>1</v>
      </c>
      <c r="C43" s="265"/>
      <c r="D43" s="266"/>
      <c r="E43" s="104"/>
      <c r="F43" s="105"/>
      <c r="G43" s="122"/>
      <c r="H43" s="123"/>
      <c r="I43" s="130"/>
      <c r="J43" s="123"/>
      <c r="K43" s="130"/>
      <c r="L43" s="130"/>
      <c r="M43" s="122"/>
      <c r="N43" s="123"/>
      <c r="O43" s="337"/>
      <c r="P43" s="338"/>
      <c r="Q43" s="198"/>
      <c r="R43" s="195"/>
      <c r="S43" s="196"/>
      <c r="T43" s="194"/>
      <c r="U43" s="196"/>
      <c r="V43" s="196"/>
      <c r="W43" s="194"/>
      <c r="X43" s="196"/>
      <c r="Y43" s="196"/>
      <c r="Z43" s="194"/>
      <c r="AA43" s="196"/>
      <c r="AB43" s="196"/>
      <c r="AC43" s="194"/>
      <c r="AD43" s="196"/>
      <c r="AE43" s="196"/>
      <c r="AF43" s="196"/>
      <c r="AG43" s="175"/>
      <c r="AH43" s="176"/>
      <c r="AI43" s="163"/>
      <c r="AJ43" s="163"/>
      <c r="AK43" s="163"/>
      <c r="AL43" s="163"/>
      <c r="AM43" s="163"/>
      <c r="AN43" s="163"/>
      <c r="AO43" s="163"/>
      <c r="AP43" s="163"/>
      <c r="AQ43" s="163"/>
      <c r="AR43" s="163"/>
      <c r="AS43" s="163"/>
      <c r="AT43" s="163"/>
      <c r="AU43" s="163"/>
      <c r="AV43" s="163"/>
      <c r="AW43" s="163"/>
    </row>
    <row r="44" spans="1:49" ht="21" customHeight="1">
      <c r="A44" s="271"/>
      <c r="B44" s="139"/>
      <c r="C44" s="139"/>
      <c r="D44" s="140"/>
      <c r="E44" s="110"/>
      <c r="F44" s="109"/>
      <c r="G44" s="343">
        <v>1</v>
      </c>
      <c r="H44" s="344">
        <v>1</v>
      </c>
      <c r="I44" s="391">
        <v>1</v>
      </c>
      <c r="J44" s="344">
        <v>1</v>
      </c>
      <c r="K44" s="391">
        <v>1</v>
      </c>
      <c r="L44" s="391">
        <v>1</v>
      </c>
      <c r="M44" s="343">
        <v>1</v>
      </c>
      <c r="N44" s="344">
        <v>1</v>
      </c>
      <c r="O44" s="341">
        <v>1</v>
      </c>
      <c r="P44" s="342"/>
      <c r="Q44" s="198"/>
      <c r="R44" s="195"/>
      <c r="S44" s="196"/>
      <c r="T44" s="194"/>
      <c r="U44" s="196"/>
      <c r="V44" s="196"/>
      <c r="W44" s="194"/>
      <c r="X44" s="196"/>
      <c r="Y44" s="196"/>
      <c r="Z44" s="194"/>
      <c r="AA44" s="196"/>
      <c r="AB44" s="196"/>
      <c r="AC44" s="194"/>
      <c r="AD44" s="196"/>
      <c r="AE44" s="196"/>
      <c r="AF44" s="196"/>
      <c r="AG44" s="175"/>
      <c r="AH44" s="176"/>
      <c r="AI44" s="163"/>
      <c r="AJ44" s="163"/>
      <c r="AK44" s="163"/>
      <c r="AL44" s="163"/>
      <c r="AM44" s="163"/>
      <c r="AN44" s="163"/>
      <c r="AO44" s="163"/>
      <c r="AP44" s="163"/>
      <c r="AQ44" s="163"/>
      <c r="AR44" s="163"/>
      <c r="AS44" s="163"/>
      <c r="AT44" s="163"/>
      <c r="AU44" s="163"/>
      <c r="AV44" s="163"/>
      <c r="AW44" s="163"/>
    </row>
    <row r="45" spans="1:49" ht="19.5" customHeight="1">
      <c r="A45" s="233">
        <v>6</v>
      </c>
      <c r="B45" s="234">
        <v>1</v>
      </c>
      <c r="C45" s="221"/>
      <c r="D45" s="272"/>
      <c r="E45" s="294">
        <f>+IF(B46=2,L11,IF(B46=3,L12,IF(B46=4,L13,IF(B46=5,O11,IF(B46=6,O12,IF(B46=7,O13,IF(B46=1,"")))))))</f>
      </c>
      <c r="F45" s="109">
        <f>AG45</f>
      </c>
      <c r="G45" s="349">
        <f>IF(G44=86,,IF($B45=1,,HLOOKUP($B45,$Z$73:$AP$156,G44+1)))</f>
        <v>0</v>
      </c>
      <c r="H45" s="350"/>
      <c r="I45" s="339">
        <f>IF(I44=86,,IF($B45=1,,HLOOKUP($B45,$Z$73:$AP$156,I44+1)))</f>
        <v>0</v>
      </c>
      <c r="J45" s="340"/>
      <c r="K45" s="339">
        <f>IF(K44=86,,IF($B45=1,,HLOOKUP($B45,$Z$73:$AP$156,K44+1)))</f>
        <v>0</v>
      </c>
      <c r="L45" s="340"/>
      <c r="M45" s="339">
        <f>IF(M44=86,,IF($B45=1,,HLOOKUP($B45,$Z$73:$AP$156,M44+1)))</f>
        <v>0</v>
      </c>
      <c r="N45" s="340"/>
      <c r="O45" s="339">
        <f>IF(O44=86,,IF($B45=1,,HLOOKUP($B45,$Z$73:$AP$156,O44+1)))</f>
        <v>0</v>
      </c>
      <c r="P45" s="340"/>
      <c r="Q45" s="194">
        <f>G45</f>
        <v>0</v>
      </c>
      <c r="R45" s="195">
        <f>Q45*(D45/$G$14)</f>
        <v>0</v>
      </c>
      <c r="S45" s="196">
        <f>($D45/$G$14)-$R45</f>
        <v>0</v>
      </c>
      <c r="T45" s="194">
        <f>I45</f>
        <v>0</v>
      </c>
      <c r="U45" s="196">
        <f>T45*S45</f>
        <v>0</v>
      </c>
      <c r="V45" s="196">
        <f>S45-U45</f>
        <v>0</v>
      </c>
      <c r="W45" s="194">
        <f>K45</f>
        <v>0</v>
      </c>
      <c r="X45" s="196">
        <f>W45*V45</f>
        <v>0</v>
      </c>
      <c r="Y45" s="196">
        <f>V45-X45</f>
        <v>0</v>
      </c>
      <c r="Z45" s="194">
        <f>M45</f>
        <v>0</v>
      </c>
      <c r="AA45" s="196">
        <f>Z45*Y45</f>
        <v>0</v>
      </c>
      <c r="AB45" s="196">
        <f>Y45-AA45</f>
        <v>0</v>
      </c>
      <c r="AC45" s="194">
        <f>O45</f>
        <v>0</v>
      </c>
      <c r="AD45" s="196">
        <f>AC45*AB45</f>
        <v>0</v>
      </c>
      <c r="AE45" s="196">
        <f>AB45-AD45</f>
        <v>0</v>
      </c>
      <c r="AF45" s="196">
        <f>R45+U45+X45+AA45+AD45</f>
        <v>0</v>
      </c>
      <c r="AG45" s="175">
        <f>IF($AF45=0,"",($AF45/($D45/$G$14)*100))</f>
      </c>
      <c r="AH45" s="176">
        <f>IF($AF45=0,"",AF45*E45*1000)</f>
      </c>
      <c r="AI45" s="163"/>
      <c r="AJ45" s="163"/>
      <c r="AK45" s="163"/>
      <c r="AL45" s="163"/>
      <c r="AM45" s="163"/>
      <c r="AN45" s="163"/>
      <c r="AO45" s="163"/>
      <c r="AP45" s="163"/>
      <c r="AQ45" s="163"/>
      <c r="AR45" s="163"/>
      <c r="AS45" s="163"/>
      <c r="AT45" s="163"/>
      <c r="AU45" s="163"/>
      <c r="AV45" s="163"/>
      <c r="AW45" s="163"/>
    </row>
    <row r="46" spans="1:49" ht="8.25" customHeight="1">
      <c r="A46" s="233"/>
      <c r="B46" s="234">
        <v>1</v>
      </c>
      <c r="C46" s="234"/>
      <c r="D46" s="268"/>
      <c r="E46" s="108"/>
      <c r="F46" s="109"/>
      <c r="G46" s="134"/>
      <c r="H46" s="135"/>
      <c r="I46" s="138"/>
      <c r="J46" s="135"/>
      <c r="K46" s="141"/>
      <c r="L46" s="141"/>
      <c r="M46" s="142"/>
      <c r="N46" s="143"/>
      <c r="O46" s="332"/>
      <c r="P46" s="333"/>
      <c r="Q46" s="198"/>
      <c r="R46" s="195"/>
      <c r="S46" s="196"/>
      <c r="T46" s="194"/>
      <c r="U46" s="196"/>
      <c r="V46" s="196"/>
      <c r="W46" s="194"/>
      <c r="X46" s="196"/>
      <c r="Y46" s="196"/>
      <c r="Z46" s="194"/>
      <c r="AA46" s="196"/>
      <c r="AB46" s="196"/>
      <c r="AC46" s="194"/>
      <c r="AD46" s="196"/>
      <c r="AE46" s="196"/>
      <c r="AF46" s="196"/>
      <c r="AG46" s="175"/>
      <c r="AH46" s="176"/>
      <c r="AI46" s="163"/>
      <c r="AJ46" s="163"/>
      <c r="AK46" s="163"/>
      <c r="AL46" s="163"/>
      <c r="AM46" s="163"/>
      <c r="AN46" s="163"/>
      <c r="AO46" s="163"/>
      <c r="AP46" s="163"/>
      <c r="AQ46" s="163"/>
      <c r="AR46" s="163"/>
      <c r="AS46" s="163"/>
      <c r="AT46" s="163"/>
      <c r="AU46" s="163"/>
      <c r="AV46" s="163"/>
      <c r="AW46" s="163"/>
    </row>
    <row r="47" spans="1:49" ht="20.25" customHeight="1">
      <c r="A47" s="261"/>
      <c r="B47" s="262"/>
      <c r="C47" s="262"/>
      <c r="D47" s="267"/>
      <c r="E47" s="106"/>
      <c r="F47" s="107"/>
      <c r="G47" s="335">
        <v>1</v>
      </c>
      <c r="H47" s="336">
        <v>1</v>
      </c>
      <c r="I47" s="334">
        <v>1</v>
      </c>
      <c r="J47" s="336">
        <v>1</v>
      </c>
      <c r="K47" s="376">
        <v>1</v>
      </c>
      <c r="L47" s="376">
        <v>1</v>
      </c>
      <c r="M47" s="377">
        <v>1</v>
      </c>
      <c r="N47" s="378">
        <v>1</v>
      </c>
      <c r="O47" s="312">
        <v>1</v>
      </c>
      <c r="P47" s="313"/>
      <c r="Q47" s="198"/>
      <c r="R47" s="195"/>
      <c r="S47" s="196"/>
      <c r="T47" s="194"/>
      <c r="U47" s="196"/>
      <c r="V47" s="196"/>
      <c r="W47" s="194"/>
      <c r="X47" s="196"/>
      <c r="Y47" s="196"/>
      <c r="Z47" s="194"/>
      <c r="AA47" s="196"/>
      <c r="AB47" s="196"/>
      <c r="AC47" s="194"/>
      <c r="AD47" s="196"/>
      <c r="AE47" s="196"/>
      <c r="AF47" s="196"/>
      <c r="AG47" s="175"/>
      <c r="AH47" s="176"/>
      <c r="AI47" s="163"/>
      <c r="AJ47" s="163"/>
      <c r="AK47" s="163"/>
      <c r="AL47" s="163"/>
      <c r="AM47" s="163"/>
      <c r="AN47" s="163"/>
      <c r="AO47" s="163"/>
      <c r="AP47" s="163"/>
      <c r="AQ47" s="163"/>
      <c r="AR47" s="163"/>
      <c r="AS47" s="163"/>
      <c r="AT47" s="163"/>
      <c r="AU47" s="163"/>
      <c r="AV47" s="163"/>
      <c r="AW47" s="163"/>
    </row>
    <row r="48" spans="1:49" ht="18.75" customHeight="1">
      <c r="A48" s="233">
        <v>7</v>
      </c>
      <c r="B48" s="234">
        <v>1</v>
      </c>
      <c r="C48" s="221"/>
      <c r="D48" s="272"/>
      <c r="E48" s="294">
        <f>+IF(B49=2,L11,IF(B49=3,L12,IF(B49=4,L13,IF(B49=5,O11,IF(B49=6,O12,IF(B49=7,O13,IF(B49=1,"")))))))</f>
      </c>
      <c r="F48" s="109">
        <f>AG48</f>
      </c>
      <c r="G48" s="349">
        <f>IF(G47=86,,IF($B48=1,,HLOOKUP($B48,$Z$73:$AP$156,G47+1)))</f>
        <v>0</v>
      </c>
      <c r="H48" s="350"/>
      <c r="I48" s="339">
        <f>IF(I47=86,,IF($B48=1,,HLOOKUP($B48,$Z$73:$AP$156,I47+1)))</f>
        <v>0</v>
      </c>
      <c r="J48" s="340"/>
      <c r="K48" s="339">
        <f>IF(K47=86,,IF($B48=1,,HLOOKUP($B48,$Z$73:$AP$156,K47+1)))</f>
        <v>0</v>
      </c>
      <c r="L48" s="340"/>
      <c r="M48" s="339">
        <f>IF(M47=86,,IF($B48=1,,HLOOKUP($B48,$Z$73:$AP$156,M47+1)))</f>
        <v>0</v>
      </c>
      <c r="N48" s="340"/>
      <c r="O48" s="339">
        <f>IF(O47=86,,IF($B48=1,,HLOOKUP($B48,$Z$73:$AP$156,O47+1)))</f>
        <v>0</v>
      </c>
      <c r="P48" s="340"/>
      <c r="Q48" s="194">
        <f>G48</f>
        <v>0</v>
      </c>
      <c r="R48" s="195">
        <f>Q48*(D48/$G$14)</f>
        <v>0</v>
      </c>
      <c r="S48" s="196">
        <f>($D48/$G$14)-$R48</f>
        <v>0</v>
      </c>
      <c r="T48" s="194">
        <f>I48</f>
        <v>0</v>
      </c>
      <c r="U48" s="196">
        <f>T48*S48</f>
        <v>0</v>
      </c>
      <c r="V48" s="196">
        <f>S48-U48</f>
        <v>0</v>
      </c>
      <c r="W48" s="194">
        <f>K48</f>
        <v>0</v>
      </c>
      <c r="X48" s="196">
        <f>W48*V48</f>
        <v>0</v>
      </c>
      <c r="Y48" s="196">
        <f>V48-X48</f>
        <v>0</v>
      </c>
      <c r="Z48" s="194">
        <f>M48</f>
        <v>0</v>
      </c>
      <c r="AA48" s="196">
        <f>Z48*Y48</f>
        <v>0</v>
      </c>
      <c r="AB48" s="196">
        <f>Y48-AA48</f>
        <v>0</v>
      </c>
      <c r="AC48" s="194">
        <f>O48</f>
        <v>0</v>
      </c>
      <c r="AD48" s="196">
        <f>AC48*AB48</f>
        <v>0</v>
      </c>
      <c r="AE48" s="196">
        <f>AB48-AD48</f>
        <v>0</v>
      </c>
      <c r="AF48" s="196">
        <f>R48+U48+X48+AA48+AD48</f>
        <v>0</v>
      </c>
      <c r="AG48" s="175">
        <f>IF($AF48=0,"",($AF48/($D48/$G$14)*100))</f>
      </c>
      <c r="AH48" s="176">
        <f>IF($AF48=0,"",AF48*E48*1000)</f>
      </c>
      <c r="AI48" s="163"/>
      <c r="AJ48" s="163"/>
      <c r="AK48" s="163"/>
      <c r="AL48" s="163"/>
      <c r="AM48" s="163"/>
      <c r="AN48" s="163"/>
      <c r="AO48" s="163"/>
      <c r="AP48" s="163"/>
      <c r="AQ48" s="163"/>
      <c r="AR48" s="163"/>
      <c r="AS48" s="163"/>
      <c r="AT48" s="163"/>
      <c r="AU48" s="163"/>
      <c r="AV48" s="163"/>
      <c r="AW48" s="163"/>
    </row>
    <row r="49" spans="1:49" ht="7.5" customHeight="1">
      <c r="A49" s="264"/>
      <c r="B49" s="265">
        <v>1</v>
      </c>
      <c r="C49" s="265"/>
      <c r="D49" s="266"/>
      <c r="E49" s="104"/>
      <c r="F49" s="105"/>
      <c r="G49" s="122"/>
      <c r="H49" s="123"/>
      <c r="I49" s="130"/>
      <c r="J49" s="123"/>
      <c r="K49" s="131"/>
      <c r="L49" s="131"/>
      <c r="M49" s="136"/>
      <c r="N49" s="137"/>
      <c r="O49" s="337"/>
      <c r="P49" s="338"/>
      <c r="Q49" s="198"/>
      <c r="R49" s="195"/>
      <c r="S49" s="196"/>
      <c r="T49" s="194"/>
      <c r="U49" s="196"/>
      <c r="V49" s="196"/>
      <c r="W49" s="194"/>
      <c r="X49" s="196"/>
      <c r="Y49" s="196"/>
      <c r="Z49" s="194"/>
      <c r="AA49" s="196"/>
      <c r="AB49" s="196"/>
      <c r="AC49" s="194"/>
      <c r="AD49" s="196"/>
      <c r="AE49" s="196"/>
      <c r="AF49" s="196"/>
      <c r="AG49" s="175"/>
      <c r="AH49" s="176"/>
      <c r="AI49" s="163"/>
      <c r="AJ49" s="163"/>
      <c r="AK49" s="163"/>
      <c r="AL49" s="163"/>
      <c r="AM49" s="163"/>
      <c r="AN49" s="163"/>
      <c r="AO49" s="163"/>
      <c r="AP49" s="163"/>
      <c r="AQ49" s="163"/>
      <c r="AR49" s="163"/>
      <c r="AS49" s="163"/>
      <c r="AT49" s="163"/>
      <c r="AU49" s="163"/>
      <c r="AV49" s="163"/>
      <c r="AW49" s="163"/>
    </row>
    <row r="50" spans="1:49" ht="21" customHeight="1">
      <c r="A50" s="233"/>
      <c r="B50" s="234"/>
      <c r="C50" s="234"/>
      <c r="D50" s="268"/>
      <c r="E50" s="108"/>
      <c r="F50" s="109"/>
      <c r="G50" s="388">
        <v>1</v>
      </c>
      <c r="H50" s="389">
        <v>1</v>
      </c>
      <c r="I50" s="390">
        <v>1</v>
      </c>
      <c r="J50" s="389">
        <v>1</v>
      </c>
      <c r="K50" s="390">
        <v>1</v>
      </c>
      <c r="L50" s="390">
        <v>1</v>
      </c>
      <c r="M50" s="388">
        <v>1</v>
      </c>
      <c r="N50" s="389">
        <v>1</v>
      </c>
      <c r="O50" s="341">
        <v>1</v>
      </c>
      <c r="P50" s="342"/>
      <c r="Q50" s="198"/>
      <c r="R50" s="195"/>
      <c r="S50" s="196"/>
      <c r="T50" s="194"/>
      <c r="U50" s="196"/>
      <c r="V50" s="196"/>
      <c r="W50" s="194"/>
      <c r="X50" s="196"/>
      <c r="Y50" s="196"/>
      <c r="Z50" s="194"/>
      <c r="AA50" s="196"/>
      <c r="AB50" s="196"/>
      <c r="AC50" s="194"/>
      <c r="AD50" s="196"/>
      <c r="AE50" s="196"/>
      <c r="AF50" s="196"/>
      <c r="AG50" s="175"/>
      <c r="AH50" s="176"/>
      <c r="AI50" s="163"/>
      <c r="AJ50" s="163"/>
      <c r="AK50" s="163"/>
      <c r="AL50" s="163"/>
      <c r="AM50" s="163"/>
      <c r="AN50" s="163"/>
      <c r="AO50" s="163"/>
      <c r="AP50" s="163"/>
      <c r="AQ50" s="163"/>
      <c r="AR50" s="163"/>
      <c r="AS50" s="163"/>
      <c r="AT50" s="163"/>
      <c r="AU50" s="163"/>
      <c r="AV50" s="163"/>
      <c r="AW50" s="163"/>
    </row>
    <row r="51" spans="1:49" ht="19.5" customHeight="1">
      <c r="A51" s="233">
        <v>8</v>
      </c>
      <c r="B51" s="234">
        <v>1</v>
      </c>
      <c r="C51" s="221"/>
      <c r="D51" s="272"/>
      <c r="E51" s="294">
        <f>+IF(B52=2,L11,IF(B52=3,L12,IF(B52=4,L13,IF(B52=5,O11,IF(B52=6,O12,IF(B52=7,O13,IF(B52=1,"")))))))</f>
      </c>
      <c r="F51" s="109">
        <f>AG51</f>
      </c>
      <c r="G51" s="349">
        <f>IF(G50=86,,IF($B51=1,,HLOOKUP($B51,$Z$73:$AP$156,G50+1)))</f>
        <v>0</v>
      </c>
      <c r="H51" s="350"/>
      <c r="I51" s="339">
        <f>IF(I50=86,,IF($B51=1,,HLOOKUP($B51,$Z$73:$AP$156,I50+1)))</f>
        <v>0</v>
      </c>
      <c r="J51" s="340"/>
      <c r="K51" s="339">
        <f>IF(K50=86,,IF($B51=1,,HLOOKUP($B51,$Z$73:$AP$156,K50+1)))</f>
        <v>0</v>
      </c>
      <c r="L51" s="340"/>
      <c r="M51" s="339">
        <f>IF(M50=46,,IF($B51=1,,HLOOKUP($B51,$Z$73:$AP$156,M50+1)))</f>
        <v>0</v>
      </c>
      <c r="N51" s="340"/>
      <c r="O51" s="339">
        <f>IF(O50=46,,IF($B51=1,,HLOOKUP($B51,$Z$73:$AP$156,O50+1)))</f>
        <v>0</v>
      </c>
      <c r="P51" s="340"/>
      <c r="Q51" s="194">
        <f>G51</f>
        <v>0</v>
      </c>
      <c r="R51" s="195">
        <f>Q51*(D51/$G$14)</f>
        <v>0</v>
      </c>
      <c r="S51" s="196">
        <f>($D51/$G$14)-$R51</f>
        <v>0</v>
      </c>
      <c r="T51" s="194">
        <f>I51</f>
        <v>0</v>
      </c>
      <c r="U51" s="196">
        <f>T51*S51</f>
        <v>0</v>
      </c>
      <c r="V51" s="196">
        <f>S51-U51</f>
        <v>0</v>
      </c>
      <c r="W51" s="194">
        <f>K51</f>
        <v>0</v>
      </c>
      <c r="X51" s="196">
        <f>W51*V51</f>
        <v>0</v>
      </c>
      <c r="Y51" s="196">
        <f>V51-X51</f>
        <v>0</v>
      </c>
      <c r="Z51" s="194">
        <f>M51</f>
        <v>0</v>
      </c>
      <c r="AA51" s="196">
        <f>Z51*Y51</f>
        <v>0</v>
      </c>
      <c r="AB51" s="196">
        <f>Y51-AA51</f>
        <v>0</v>
      </c>
      <c r="AC51" s="194">
        <f>O51</f>
        <v>0</v>
      </c>
      <c r="AD51" s="196">
        <f>AC51*AB51</f>
        <v>0</v>
      </c>
      <c r="AE51" s="196">
        <f>AB51-AD51</f>
        <v>0</v>
      </c>
      <c r="AF51" s="196">
        <f>R51+U51+X51+AA51+AD51</f>
        <v>0</v>
      </c>
      <c r="AG51" s="175">
        <f>IF($AF51=0,"",($AF51/($D51/$G$14)*100))</f>
      </c>
      <c r="AH51" s="176">
        <f>IF($AF51=0,"",AF51*E51*1000)</f>
      </c>
      <c r="AI51" s="163"/>
      <c r="AJ51" s="163"/>
      <c r="AK51" s="163"/>
      <c r="AL51" s="163"/>
      <c r="AM51" s="163"/>
      <c r="AN51" s="163"/>
      <c r="AO51" s="163"/>
      <c r="AP51" s="163"/>
      <c r="AQ51" s="163"/>
      <c r="AR51" s="163"/>
      <c r="AS51" s="163"/>
      <c r="AT51" s="163"/>
      <c r="AU51" s="163"/>
      <c r="AV51" s="163"/>
      <c r="AW51" s="163"/>
    </row>
    <row r="52" spans="1:49" ht="7.5" customHeight="1">
      <c r="A52" s="233"/>
      <c r="B52" s="234">
        <v>1</v>
      </c>
      <c r="C52" s="234"/>
      <c r="D52" s="268"/>
      <c r="E52" s="108"/>
      <c r="F52" s="109"/>
      <c r="G52" s="134"/>
      <c r="H52" s="135"/>
      <c r="I52" s="138"/>
      <c r="J52" s="135"/>
      <c r="K52" s="138"/>
      <c r="L52" s="138"/>
      <c r="M52" s="134"/>
      <c r="N52" s="135"/>
      <c r="O52" s="332"/>
      <c r="P52" s="333"/>
      <c r="Q52" s="198"/>
      <c r="R52" s="195"/>
      <c r="S52" s="196"/>
      <c r="T52" s="194"/>
      <c r="U52" s="196"/>
      <c r="V52" s="196"/>
      <c r="W52" s="194"/>
      <c r="X52" s="196"/>
      <c r="Y52" s="196"/>
      <c r="Z52" s="194"/>
      <c r="AA52" s="196"/>
      <c r="AB52" s="196"/>
      <c r="AC52" s="194"/>
      <c r="AD52" s="196"/>
      <c r="AE52" s="196"/>
      <c r="AF52" s="196"/>
      <c r="AG52" s="175"/>
      <c r="AH52" s="176"/>
      <c r="AI52" s="163"/>
      <c r="AJ52" s="163"/>
      <c r="AK52" s="163"/>
      <c r="AL52" s="163"/>
      <c r="AM52" s="163"/>
      <c r="AN52" s="163"/>
      <c r="AO52" s="163"/>
      <c r="AP52" s="163"/>
      <c r="AQ52" s="163"/>
      <c r="AR52" s="163"/>
      <c r="AS52" s="163"/>
      <c r="AT52" s="163"/>
      <c r="AU52" s="163"/>
      <c r="AV52" s="163"/>
      <c r="AW52" s="163"/>
    </row>
    <row r="53" spans="1:49" ht="21" customHeight="1">
      <c r="A53" s="261"/>
      <c r="B53" s="262"/>
      <c r="C53" s="262"/>
      <c r="D53" s="267"/>
      <c r="E53" s="102"/>
      <c r="F53" s="107"/>
      <c r="G53" s="335">
        <v>1</v>
      </c>
      <c r="H53" s="336">
        <v>1</v>
      </c>
      <c r="I53" s="334">
        <v>1</v>
      </c>
      <c r="J53" s="336">
        <v>1</v>
      </c>
      <c r="K53" s="334">
        <v>1</v>
      </c>
      <c r="L53" s="334">
        <v>1</v>
      </c>
      <c r="M53" s="335">
        <v>1</v>
      </c>
      <c r="N53" s="336">
        <v>1</v>
      </c>
      <c r="O53" s="312">
        <v>1</v>
      </c>
      <c r="P53" s="313"/>
      <c r="Q53" s="198"/>
      <c r="R53" s="195"/>
      <c r="S53" s="196"/>
      <c r="T53" s="194"/>
      <c r="U53" s="196"/>
      <c r="V53" s="196"/>
      <c r="W53" s="194"/>
      <c r="X53" s="196"/>
      <c r="Y53" s="196"/>
      <c r="Z53" s="194"/>
      <c r="AA53" s="196"/>
      <c r="AB53" s="196"/>
      <c r="AC53" s="194"/>
      <c r="AD53" s="196"/>
      <c r="AE53" s="196"/>
      <c r="AF53" s="196"/>
      <c r="AG53" s="175"/>
      <c r="AH53" s="176"/>
      <c r="AI53" s="163"/>
      <c r="AJ53" s="163"/>
      <c r="AK53" s="163"/>
      <c r="AL53" s="163"/>
      <c r="AM53" s="163"/>
      <c r="AN53" s="163"/>
      <c r="AO53" s="163"/>
      <c r="AP53" s="163"/>
      <c r="AQ53" s="163"/>
      <c r="AR53" s="163"/>
      <c r="AS53" s="163"/>
      <c r="AT53" s="163"/>
      <c r="AU53" s="163"/>
      <c r="AV53" s="163"/>
      <c r="AW53" s="163"/>
    </row>
    <row r="54" spans="1:49" ht="19.5" customHeight="1">
      <c r="A54" s="233">
        <v>9</v>
      </c>
      <c r="B54" s="234">
        <v>1</v>
      </c>
      <c r="C54" s="221"/>
      <c r="D54" s="272"/>
      <c r="E54" s="294">
        <f>+IF(B55=2,L11,IF(B55=3,L12,IF(B55=4,L13,IF(B55=5,O11,IF(B55=6,O12,IF(B55=7,O13,IF(B55=1,"")))))))</f>
      </c>
      <c r="F54" s="109">
        <f>AG54</f>
      </c>
      <c r="G54" s="349">
        <f>IF(G53=86,,IF($B54=1,,HLOOKUP($B54,$Z$73:$AP$156,G53+1)))</f>
        <v>0</v>
      </c>
      <c r="H54" s="350"/>
      <c r="I54" s="339">
        <f>IF(I53=86,,IF($B54=1,,HLOOKUP($B54,$Z$73:$AP$156,I53+1)))</f>
        <v>0</v>
      </c>
      <c r="J54" s="340"/>
      <c r="K54" s="339">
        <f>IF(K53=86,,IF($B54=1,,HLOOKUP($B54,$Z$73:$AP$156,K53+1)))</f>
        <v>0</v>
      </c>
      <c r="L54" s="340"/>
      <c r="M54" s="339">
        <f>IF(M53=46,,IF($B54=1,,HLOOKUP($B54,$Z$73:$AP$156,M53+1)))</f>
        <v>0</v>
      </c>
      <c r="N54" s="340"/>
      <c r="O54" s="339">
        <f>IF(O53=46,,IF($B54=1,,HLOOKUP($B54,$Z$73:$AP$156,O53+1)))</f>
        <v>0</v>
      </c>
      <c r="P54" s="340"/>
      <c r="Q54" s="194">
        <f>G54</f>
        <v>0</v>
      </c>
      <c r="R54" s="195">
        <f>Q54*(D54/$G$14)</f>
        <v>0</v>
      </c>
      <c r="S54" s="196">
        <f>($D54/$G$14)-$R54</f>
        <v>0</v>
      </c>
      <c r="T54" s="194">
        <f>I54</f>
        <v>0</v>
      </c>
      <c r="U54" s="196">
        <f>T54*S54</f>
        <v>0</v>
      </c>
      <c r="V54" s="196">
        <f>S54-U54</f>
        <v>0</v>
      </c>
      <c r="W54" s="194">
        <f>K54</f>
        <v>0</v>
      </c>
      <c r="X54" s="196">
        <f>W54*V54</f>
        <v>0</v>
      </c>
      <c r="Y54" s="196">
        <f>V54-X54</f>
        <v>0</v>
      </c>
      <c r="Z54" s="194">
        <f>M54</f>
        <v>0</v>
      </c>
      <c r="AA54" s="196">
        <f>Z54*Y54</f>
        <v>0</v>
      </c>
      <c r="AB54" s="196">
        <f>Y54-AA54</f>
        <v>0</v>
      </c>
      <c r="AC54" s="194">
        <f>O54</f>
        <v>0</v>
      </c>
      <c r="AD54" s="196">
        <f>AC54*AB54</f>
        <v>0</v>
      </c>
      <c r="AE54" s="196">
        <f>AB54-AD54</f>
        <v>0</v>
      </c>
      <c r="AF54" s="196">
        <f>R54+U54+X54+AA54+AD54</f>
        <v>0</v>
      </c>
      <c r="AG54" s="175">
        <f>IF($AF54=0,"",($AF54/($D54/$G$14)*100))</f>
      </c>
      <c r="AH54" s="176">
        <f>IF($AF54=0,"",AF54*E54*1000)</f>
      </c>
      <c r="AI54" s="163"/>
      <c r="AJ54" s="163"/>
      <c r="AK54" s="163"/>
      <c r="AL54" s="163"/>
      <c r="AM54" s="163"/>
      <c r="AN54" s="163"/>
      <c r="AO54" s="163"/>
      <c r="AP54" s="163"/>
      <c r="AQ54" s="163"/>
      <c r="AR54" s="163"/>
      <c r="AS54" s="163"/>
      <c r="AT54" s="163"/>
      <c r="AU54" s="163"/>
      <c r="AV54" s="163"/>
      <c r="AW54" s="163"/>
    </row>
    <row r="55" spans="1:49" ht="7.5" customHeight="1">
      <c r="A55" s="264"/>
      <c r="B55" s="265">
        <v>1</v>
      </c>
      <c r="C55" s="265"/>
      <c r="D55" s="266"/>
      <c r="E55" s="104"/>
      <c r="F55" s="105"/>
      <c r="G55" s="122"/>
      <c r="H55" s="123"/>
      <c r="I55" s="130"/>
      <c r="J55" s="123"/>
      <c r="K55" s="130"/>
      <c r="L55" s="130"/>
      <c r="M55" s="122"/>
      <c r="N55" s="123"/>
      <c r="O55" s="337"/>
      <c r="P55" s="338"/>
      <c r="Q55" s="198"/>
      <c r="R55" s="195"/>
      <c r="S55" s="196"/>
      <c r="T55" s="194"/>
      <c r="U55" s="196"/>
      <c r="V55" s="196"/>
      <c r="W55" s="194"/>
      <c r="X55" s="196"/>
      <c r="Y55" s="196"/>
      <c r="Z55" s="194"/>
      <c r="AA55" s="196"/>
      <c r="AB55" s="196"/>
      <c r="AC55" s="194"/>
      <c r="AD55" s="196"/>
      <c r="AE55" s="196"/>
      <c r="AF55" s="196"/>
      <c r="AG55" s="175"/>
      <c r="AH55" s="176"/>
      <c r="AI55" s="163"/>
      <c r="AJ55" s="163"/>
      <c r="AK55" s="163"/>
      <c r="AL55" s="163"/>
      <c r="AM55" s="163"/>
      <c r="AN55" s="163"/>
      <c r="AO55" s="163"/>
      <c r="AP55" s="163"/>
      <c r="AQ55" s="163"/>
      <c r="AR55" s="163"/>
      <c r="AS55" s="163"/>
      <c r="AT55" s="163"/>
      <c r="AU55" s="163"/>
      <c r="AV55" s="163"/>
      <c r="AW55" s="163"/>
    </row>
    <row r="56" spans="1:49" ht="21" customHeight="1">
      <c r="A56" s="261"/>
      <c r="B56" s="262"/>
      <c r="C56" s="262"/>
      <c r="D56" s="267"/>
      <c r="E56" s="102"/>
      <c r="F56" s="107"/>
      <c r="G56" s="390">
        <v>1</v>
      </c>
      <c r="H56" s="390">
        <v>1</v>
      </c>
      <c r="I56" s="335">
        <v>1</v>
      </c>
      <c r="J56" s="336">
        <v>1</v>
      </c>
      <c r="K56" s="390">
        <v>1</v>
      </c>
      <c r="L56" s="390">
        <v>1</v>
      </c>
      <c r="M56" s="335">
        <v>1</v>
      </c>
      <c r="N56" s="336">
        <v>1</v>
      </c>
      <c r="O56" s="312">
        <v>1</v>
      </c>
      <c r="P56" s="313"/>
      <c r="Q56" s="198"/>
      <c r="R56" s="195"/>
      <c r="S56" s="196"/>
      <c r="T56" s="194"/>
      <c r="U56" s="196"/>
      <c r="V56" s="196"/>
      <c r="W56" s="194"/>
      <c r="X56" s="196"/>
      <c r="Y56" s="196"/>
      <c r="Z56" s="194"/>
      <c r="AA56" s="196"/>
      <c r="AB56" s="196"/>
      <c r="AC56" s="194"/>
      <c r="AD56" s="196"/>
      <c r="AE56" s="196"/>
      <c r="AF56" s="196"/>
      <c r="AG56" s="175"/>
      <c r="AH56" s="176"/>
      <c r="AI56" s="163"/>
      <c r="AJ56" s="163"/>
      <c r="AK56" s="163"/>
      <c r="AL56" s="163"/>
      <c r="AM56" s="163"/>
      <c r="AN56" s="163"/>
      <c r="AO56" s="163"/>
      <c r="AP56" s="163"/>
      <c r="AQ56" s="163"/>
      <c r="AR56" s="163"/>
      <c r="AS56" s="163"/>
      <c r="AT56" s="163"/>
      <c r="AU56" s="163"/>
      <c r="AV56" s="163"/>
      <c r="AW56" s="163"/>
    </row>
    <row r="57" spans="1:49" ht="19.5" customHeight="1">
      <c r="A57" s="233">
        <v>10</v>
      </c>
      <c r="B57" s="234">
        <v>1</v>
      </c>
      <c r="C57" s="221"/>
      <c r="D57" s="270"/>
      <c r="E57" s="102">
        <f>+IF(B58=2,L11,IF(B58=3,L12,IF(B58=4,L13,IF(B58=5,O11,IF(B58=6,O12,IF(B58=7,O13,IF(B58=1,"")))))))</f>
      </c>
      <c r="F57" s="109">
        <f>AG57</f>
      </c>
      <c r="G57" s="349">
        <f>IF(G56=86,,IF($B57=1,,HLOOKUP($B57,$Z$73:$AP$156,G56+1)))</f>
        <v>0</v>
      </c>
      <c r="H57" s="350"/>
      <c r="I57" s="314">
        <f>IF(I56=86,,IF($B57=1,,HLOOKUP($B57,$Z$73:$AP$156,I56+1)))</f>
        <v>0</v>
      </c>
      <c r="J57" s="314"/>
      <c r="K57" s="314">
        <f>IF(K56=86,,IF($B57=1,,HLOOKUP($B57,$Z$73:$AP$156,K56+1)))</f>
        <v>0</v>
      </c>
      <c r="L57" s="314"/>
      <c r="M57" s="314">
        <f>IF(M56=46,,IF($B57=1,,HLOOKUP($B57,$Z$73:$AP$156,M56+1)))</f>
        <v>0</v>
      </c>
      <c r="N57" s="314"/>
      <c r="O57" s="314">
        <f>IF(O56=46,,IF($B57=1,,HLOOKUP($B57,$Z$73:$AP$156,O56+1)))</f>
        <v>0</v>
      </c>
      <c r="P57" s="314"/>
      <c r="Q57" s="194">
        <f>G57</f>
        <v>0</v>
      </c>
      <c r="R57" s="195">
        <f>Q57*(D57/$G$14)</f>
        <v>0</v>
      </c>
      <c r="S57" s="196">
        <f>($D57/$G$14)-$R57</f>
        <v>0</v>
      </c>
      <c r="T57" s="194">
        <f>I57</f>
        <v>0</v>
      </c>
      <c r="U57" s="196">
        <f>T57*S57</f>
        <v>0</v>
      </c>
      <c r="V57" s="196">
        <f>S57-U57</f>
        <v>0</v>
      </c>
      <c r="W57" s="194">
        <f>K57</f>
        <v>0</v>
      </c>
      <c r="X57" s="196">
        <f>W57*V57</f>
        <v>0</v>
      </c>
      <c r="Y57" s="196">
        <f>V57-X57</f>
        <v>0</v>
      </c>
      <c r="Z57" s="194">
        <f>M57</f>
        <v>0</v>
      </c>
      <c r="AA57" s="196">
        <f>Z57*Y57</f>
        <v>0</v>
      </c>
      <c r="AB57" s="196">
        <f>Y57-AA57</f>
        <v>0</v>
      </c>
      <c r="AC57" s="194">
        <f>O57</f>
        <v>0</v>
      </c>
      <c r="AD57" s="196">
        <f>AC57*AB57</f>
        <v>0</v>
      </c>
      <c r="AE57" s="196">
        <f>AB57-AD57</f>
        <v>0</v>
      </c>
      <c r="AF57" s="196">
        <f>R57+U57+X57+AA57+AD57</f>
        <v>0</v>
      </c>
      <c r="AG57" s="175">
        <f>IF($AF57=0,"",($AF57/($D57/$G$14)*100))</f>
      </c>
      <c r="AH57" s="176">
        <f>IF($AF57=0,"",AF57*E57*1000)</f>
      </c>
      <c r="AI57" s="163"/>
      <c r="AJ57" s="163"/>
      <c r="AK57" s="163"/>
      <c r="AL57" s="163"/>
      <c r="AM57" s="163"/>
      <c r="AN57" s="163"/>
      <c r="AO57" s="163"/>
      <c r="AP57" s="163"/>
      <c r="AQ57" s="163"/>
      <c r="AR57" s="163"/>
      <c r="AS57" s="163"/>
      <c r="AT57" s="163"/>
      <c r="AU57" s="163"/>
      <c r="AV57" s="163"/>
      <c r="AW57" s="163"/>
    </row>
    <row r="58" spans="1:49" ht="4.5" customHeight="1">
      <c r="A58" s="264"/>
      <c r="B58" s="265">
        <v>1</v>
      </c>
      <c r="C58" s="265"/>
      <c r="D58" s="266"/>
      <c r="E58" s="273"/>
      <c r="F58" s="273"/>
      <c r="G58" s="274"/>
      <c r="H58" s="274"/>
      <c r="I58" s="275"/>
      <c r="J58" s="276"/>
      <c r="K58" s="274"/>
      <c r="L58" s="274"/>
      <c r="M58" s="275"/>
      <c r="N58" s="276"/>
      <c r="O58" s="275"/>
      <c r="P58" s="276"/>
      <c r="Q58" s="198"/>
      <c r="R58" s="195"/>
      <c r="S58" s="196"/>
      <c r="T58" s="198"/>
      <c r="U58" s="196"/>
      <c r="V58" s="196"/>
      <c r="W58" s="198"/>
      <c r="X58" s="196"/>
      <c r="Y58" s="196"/>
      <c r="Z58" s="198"/>
      <c r="AA58" s="196"/>
      <c r="AB58" s="196"/>
      <c r="AC58" s="198"/>
      <c r="AD58" s="196"/>
      <c r="AE58" s="196"/>
      <c r="AF58" s="196"/>
      <c r="AG58" s="175"/>
      <c r="AH58" s="176"/>
      <c r="AI58" s="163"/>
      <c r="AJ58" s="163"/>
      <c r="AK58" s="163"/>
      <c r="AL58" s="163"/>
      <c r="AM58" s="163"/>
      <c r="AN58" s="163"/>
      <c r="AO58" s="163"/>
      <c r="AP58" s="163"/>
      <c r="AQ58" s="163"/>
      <c r="AR58" s="163"/>
      <c r="AS58" s="163"/>
      <c r="AT58" s="163"/>
      <c r="AU58" s="163"/>
      <c r="AV58" s="163"/>
      <c r="AW58" s="163"/>
    </row>
    <row r="59" spans="1:49" ht="22.5" customHeight="1">
      <c r="A59" s="238"/>
      <c r="B59" s="144" t="s">
        <v>309</v>
      </c>
      <c r="C59" s="144"/>
      <c r="D59" s="277"/>
      <c r="E59" s="278"/>
      <c r="F59" s="144" t="s">
        <v>308</v>
      </c>
      <c r="G59" s="279"/>
      <c r="H59" s="279"/>
      <c r="I59" s="279"/>
      <c r="J59" s="144" t="s">
        <v>336</v>
      </c>
      <c r="K59" s="279"/>
      <c r="L59" s="217"/>
      <c r="M59" s="217"/>
      <c r="N59" s="217"/>
      <c r="O59" s="146"/>
      <c r="P59" s="147"/>
      <c r="Q59" s="198"/>
      <c r="R59" s="195"/>
      <c r="S59" s="196"/>
      <c r="T59" s="198"/>
      <c r="U59" s="196"/>
      <c r="V59" s="196"/>
      <c r="W59" s="198"/>
      <c r="X59" s="196"/>
      <c r="Y59" s="196"/>
      <c r="Z59" s="198"/>
      <c r="AA59" s="196"/>
      <c r="AB59" s="196"/>
      <c r="AC59" s="198"/>
      <c r="AD59" s="196"/>
      <c r="AE59" s="196"/>
      <c r="AF59" s="196"/>
      <c r="AG59" s="175"/>
      <c r="AH59" s="176"/>
      <c r="AI59" s="163"/>
      <c r="AJ59" s="163"/>
      <c r="AK59" s="163"/>
      <c r="AL59" s="163"/>
      <c r="AM59" s="163"/>
      <c r="AN59" s="163"/>
      <c r="AO59" s="163"/>
      <c r="AP59" s="163"/>
      <c r="AQ59" s="163"/>
      <c r="AR59" s="163"/>
      <c r="AS59" s="163"/>
      <c r="AT59" s="163"/>
      <c r="AU59" s="163"/>
      <c r="AV59" s="163"/>
      <c r="AW59" s="163"/>
    </row>
    <row r="60" spans="1:49" ht="26.25" customHeight="1">
      <c r="A60" s="238"/>
      <c r="B60" s="112"/>
      <c r="C60" s="112"/>
      <c r="D60" s="280"/>
      <c r="E60" s="281"/>
      <c r="F60" s="112"/>
      <c r="G60" s="113"/>
      <c r="H60" s="145"/>
      <c r="I60" s="145"/>
      <c r="J60" s="282"/>
      <c r="K60" s="113"/>
      <c r="L60" s="217"/>
      <c r="M60" s="217"/>
      <c r="N60" s="217"/>
      <c r="O60" s="146"/>
      <c r="P60" s="147"/>
      <c r="Q60" s="198"/>
      <c r="R60" s="195"/>
      <c r="S60" s="196"/>
      <c r="T60" s="198"/>
      <c r="U60" s="196"/>
      <c r="V60" s="196"/>
      <c r="W60" s="198"/>
      <c r="X60" s="196"/>
      <c r="Y60" s="196"/>
      <c r="Z60" s="198"/>
      <c r="AA60" s="196"/>
      <c r="AB60" s="196"/>
      <c r="AC60" s="198"/>
      <c r="AD60" s="196"/>
      <c r="AE60" s="196"/>
      <c r="AF60" s="196"/>
      <c r="AG60" s="175"/>
      <c r="AH60" s="176"/>
      <c r="AI60" s="163"/>
      <c r="AJ60" s="163"/>
      <c r="AK60" s="163"/>
      <c r="AL60" s="163"/>
      <c r="AM60" s="163"/>
      <c r="AN60" s="163"/>
      <c r="AO60" s="163"/>
      <c r="AP60" s="163"/>
      <c r="AQ60" s="163"/>
      <c r="AR60" s="163"/>
      <c r="AS60" s="163"/>
      <c r="AT60" s="163"/>
      <c r="AU60" s="163"/>
      <c r="AV60" s="163"/>
      <c r="AW60" s="163"/>
    </row>
    <row r="61" spans="1:49" ht="12" customHeight="1">
      <c r="A61" s="264"/>
      <c r="B61" s="265"/>
      <c r="C61" s="265"/>
      <c r="D61" s="265"/>
      <c r="E61" s="265"/>
      <c r="F61" s="265"/>
      <c r="G61" s="283"/>
      <c r="H61" s="283"/>
      <c r="I61" s="283"/>
      <c r="J61" s="283"/>
      <c r="K61" s="283"/>
      <c r="L61" s="283"/>
      <c r="M61" s="283"/>
      <c r="N61" s="283"/>
      <c r="O61" s="283"/>
      <c r="P61" s="284"/>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row>
    <row r="62" spans="1:49" ht="16.5" customHeight="1">
      <c r="A62" s="159"/>
      <c r="B62" s="159"/>
      <c r="C62" s="159"/>
      <c r="D62" s="159"/>
      <c r="E62" s="159"/>
      <c r="F62" s="159"/>
      <c r="G62" s="159"/>
      <c r="H62" s="159"/>
      <c r="I62" s="159"/>
      <c r="J62" s="159"/>
      <c r="K62" s="159"/>
      <c r="L62" s="159"/>
      <c r="M62" s="159"/>
      <c r="N62" s="159"/>
      <c r="O62" s="159"/>
      <c r="P62" s="159"/>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row>
    <row r="63" spans="1:49" ht="12" customHeight="1">
      <c r="A63" s="166"/>
      <c r="B63" s="166"/>
      <c r="C63" s="166"/>
      <c r="D63" s="166"/>
      <c r="E63" s="166"/>
      <c r="F63" s="166"/>
      <c r="G63" s="166"/>
      <c r="H63" s="166"/>
      <c r="I63" s="166"/>
      <c r="J63" s="166"/>
      <c r="K63" s="166"/>
      <c r="L63" s="166"/>
      <c r="M63" s="166"/>
      <c r="N63" s="166"/>
      <c r="O63" s="166"/>
      <c r="P63" s="166"/>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row>
    <row r="64" spans="1:49" ht="16.5" customHeight="1">
      <c r="A64" s="163"/>
      <c r="B64" s="163"/>
      <c r="C64" s="163"/>
      <c r="D64" s="163"/>
      <c r="E64" s="163"/>
      <c r="F64" s="163"/>
      <c r="G64" s="163"/>
      <c r="H64" s="285"/>
      <c r="I64" s="285"/>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row>
    <row r="65" spans="1:49" ht="12.75">
      <c r="A65" s="163"/>
      <c r="B65" s="163"/>
      <c r="C65" s="163"/>
      <c r="D65" s="163"/>
      <c r="E65" s="163"/>
      <c r="F65" s="163"/>
      <c r="G65" s="163"/>
      <c r="H65" s="286"/>
      <c r="I65" s="286"/>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row>
    <row r="66" spans="1:49" ht="12.75">
      <c r="A66" s="163"/>
      <c r="B66" s="163"/>
      <c r="C66" s="163"/>
      <c r="D66" s="163"/>
      <c r="E66" s="163"/>
      <c r="F66" s="163"/>
      <c r="G66" s="163"/>
      <c r="H66" s="286"/>
      <c r="I66" s="286"/>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row>
    <row r="67" spans="1:49" ht="12.75">
      <c r="A67" s="163"/>
      <c r="B67" s="163"/>
      <c r="C67" s="163"/>
      <c r="D67" s="163"/>
      <c r="E67" s="163">
        <v>0</v>
      </c>
      <c r="F67" s="163"/>
      <c r="G67" s="163"/>
      <c r="H67" s="286"/>
      <c r="I67" s="286"/>
      <c r="J67" s="163"/>
      <c r="K67" s="163"/>
      <c r="L67" s="163"/>
      <c r="M67" s="163"/>
      <c r="N67" s="163"/>
      <c r="O67" s="163"/>
      <c r="P67" s="170"/>
      <c r="Q67" s="163"/>
      <c r="R67" s="163"/>
      <c r="S67" s="163"/>
      <c r="T67" s="163"/>
      <c r="U67" s="163" t="s">
        <v>321</v>
      </c>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row>
    <row r="68" spans="1:49" ht="12.75">
      <c r="A68" s="199"/>
      <c r="B68" s="199" t="s">
        <v>659</v>
      </c>
      <c r="C68" s="199"/>
      <c r="D68" s="200"/>
      <c r="E68" s="200"/>
      <c r="F68" s="163"/>
      <c r="G68" s="163"/>
      <c r="H68" s="163" t="s">
        <v>337</v>
      </c>
      <c r="I68" s="163"/>
      <c r="J68" s="163" t="s">
        <v>202</v>
      </c>
      <c r="K68" s="163"/>
      <c r="L68" s="163"/>
      <c r="M68" s="171" t="s">
        <v>200</v>
      </c>
      <c r="N68" s="170" t="s">
        <v>189</v>
      </c>
      <c r="O68" s="170"/>
      <c r="P68" s="172" t="s">
        <v>338</v>
      </c>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row>
    <row r="69" spans="1:49" ht="12.75" customHeight="1">
      <c r="A69" s="199"/>
      <c r="B69" s="287"/>
      <c r="C69" s="287"/>
      <c r="D69" s="292" t="s">
        <v>107</v>
      </c>
      <c r="E69" s="292" t="s">
        <v>201</v>
      </c>
      <c r="F69" s="164"/>
      <c r="G69" s="165">
        <v>1</v>
      </c>
      <c r="H69" s="163"/>
      <c r="I69" s="163">
        <v>1</v>
      </c>
      <c r="J69" s="163"/>
      <c r="K69" s="163"/>
      <c r="L69" s="163">
        <v>1</v>
      </c>
      <c r="M69" s="163"/>
      <c r="N69" s="163"/>
      <c r="O69" s="163"/>
      <c r="P69" s="163"/>
      <c r="Q69" s="163"/>
      <c r="R69" s="163"/>
      <c r="S69" s="163"/>
      <c r="T69" s="163">
        <v>1</v>
      </c>
      <c r="U69" s="163"/>
      <c r="V69" s="166"/>
      <c r="W69" s="173"/>
      <c r="X69" s="166" t="s">
        <v>339</v>
      </c>
      <c r="Y69" s="166"/>
      <c r="Z69" s="174"/>
      <c r="AA69" s="174"/>
      <c r="AB69" s="174"/>
      <c r="AC69" s="174"/>
      <c r="AD69" s="174"/>
      <c r="AE69" s="174"/>
      <c r="AF69" s="174"/>
      <c r="AG69" s="175"/>
      <c r="AH69" s="176"/>
      <c r="AI69" s="166"/>
      <c r="AJ69" s="166"/>
      <c r="AK69" s="166"/>
      <c r="AL69" s="166"/>
      <c r="AM69" s="166"/>
      <c r="AN69" s="166"/>
      <c r="AO69" s="166"/>
      <c r="AP69" s="166"/>
      <c r="AQ69" s="163"/>
      <c r="AR69" s="163"/>
      <c r="AS69" s="163"/>
      <c r="AT69" s="163"/>
      <c r="AU69" s="163"/>
      <c r="AV69" s="163"/>
      <c r="AW69" s="163"/>
    </row>
    <row r="70" spans="1:49" ht="12.75">
      <c r="A70" s="201">
        <v>1</v>
      </c>
      <c r="B70" s="288"/>
      <c r="C70" s="288"/>
      <c r="D70" s="202"/>
      <c r="E70" s="202"/>
      <c r="F70" s="166"/>
      <c r="G70" s="165">
        <v>2</v>
      </c>
      <c r="H70" s="163" t="s">
        <v>107</v>
      </c>
      <c r="I70" s="163">
        <v>2</v>
      </c>
      <c r="J70" s="163" t="s">
        <v>223</v>
      </c>
      <c r="K70" s="163"/>
      <c r="L70" s="163">
        <v>2</v>
      </c>
      <c r="M70" s="166">
        <v>1</v>
      </c>
      <c r="N70" s="173">
        <v>0.9346</v>
      </c>
      <c r="O70" s="173"/>
      <c r="P70" s="164"/>
      <c r="Q70" s="163"/>
      <c r="R70" s="163"/>
      <c r="S70" s="163"/>
      <c r="T70" s="163">
        <v>2</v>
      </c>
      <c r="U70" s="163" t="s">
        <v>107</v>
      </c>
      <c r="V70" s="166"/>
      <c r="W70" s="173"/>
      <c r="X70" s="177" t="s">
        <v>340</v>
      </c>
      <c r="Y70" s="178"/>
      <c r="Z70" s="178" t="s">
        <v>341</v>
      </c>
      <c r="AA70" s="174">
        <v>201</v>
      </c>
      <c r="AB70" s="174" t="s">
        <v>342</v>
      </c>
      <c r="AC70" s="174" t="s">
        <v>343</v>
      </c>
      <c r="AD70" s="174" t="s">
        <v>344</v>
      </c>
      <c r="AE70" s="174" t="s">
        <v>345</v>
      </c>
      <c r="AF70" s="174" t="s">
        <v>346</v>
      </c>
      <c r="AG70" s="174" t="s">
        <v>347</v>
      </c>
      <c r="AH70" s="174" t="s">
        <v>348</v>
      </c>
      <c r="AI70" s="164" t="s">
        <v>349</v>
      </c>
      <c r="AJ70" s="164" t="s">
        <v>350</v>
      </c>
      <c r="AK70" s="164">
        <v>705</v>
      </c>
      <c r="AL70" s="164" t="s">
        <v>351</v>
      </c>
      <c r="AM70" s="164" t="s">
        <v>352</v>
      </c>
      <c r="AN70" s="164">
        <v>805</v>
      </c>
      <c r="AO70" s="164">
        <v>903</v>
      </c>
      <c r="AP70" s="166"/>
      <c r="AQ70" s="166"/>
      <c r="AR70" s="166"/>
      <c r="AS70" s="166"/>
      <c r="AT70" s="163"/>
      <c r="AU70" s="163"/>
      <c r="AV70" s="163"/>
      <c r="AW70" s="163"/>
    </row>
    <row r="71" spans="1:49" ht="51">
      <c r="A71" s="201">
        <v>2</v>
      </c>
      <c r="B71" s="203" t="s">
        <v>50</v>
      </c>
      <c r="C71" s="303"/>
      <c r="D71" s="493">
        <v>219.63697419519033</v>
      </c>
      <c r="E71" s="494">
        <v>465.9494946320216</v>
      </c>
      <c r="F71" s="167"/>
      <c r="G71" s="165">
        <v>3</v>
      </c>
      <c r="H71" s="163" t="s">
        <v>201</v>
      </c>
      <c r="I71" s="163">
        <v>3</v>
      </c>
      <c r="J71" s="163" t="s">
        <v>224</v>
      </c>
      <c r="K71" s="163"/>
      <c r="L71" s="163">
        <v>3</v>
      </c>
      <c r="M71" s="163">
        <v>2</v>
      </c>
      <c r="N71" s="179">
        <v>1.808</v>
      </c>
      <c r="O71" s="180"/>
      <c r="P71" s="164">
        <v>2018</v>
      </c>
      <c r="Q71" s="163"/>
      <c r="R71" s="163"/>
      <c r="S71" s="163"/>
      <c r="T71" s="163">
        <v>3</v>
      </c>
      <c r="U71" s="163" t="s">
        <v>322</v>
      </c>
      <c r="V71" s="166"/>
      <c r="W71" s="173"/>
      <c r="X71" s="346" t="s">
        <v>49</v>
      </c>
      <c r="Y71" s="346"/>
      <c r="Z71" s="174" t="s">
        <v>353</v>
      </c>
      <c r="AA71" s="174" t="s">
        <v>354</v>
      </c>
      <c r="AB71" s="174" t="s">
        <v>52</v>
      </c>
      <c r="AC71" s="174" t="s">
        <v>53</v>
      </c>
      <c r="AD71" s="174" t="s">
        <v>54</v>
      </c>
      <c r="AE71" s="174" t="s">
        <v>55</v>
      </c>
      <c r="AF71" s="174" t="s">
        <v>56</v>
      </c>
      <c r="AG71" s="174" t="s">
        <v>355</v>
      </c>
      <c r="AH71" s="174" t="s">
        <v>58</v>
      </c>
      <c r="AI71" s="174" t="s">
        <v>356</v>
      </c>
      <c r="AJ71" s="174" t="s">
        <v>357</v>
      </c>
      <c r="AK71" s="174" t="s">
        <v>358</v>
      </c>
      <c r="AL71" s="174" t="s">
        <v>359</v>
      </c>
      <c r="AM71" s="174" t="s">
        <v>360</v>
      </c>
      <c r="AN71" s="174" t="s">
        <v>361</v>
      </c>
      <c r="AO71" s="174" t="s">
        <v>166</v>
      </c>
      <c r="AP71" s="181" t="s">
        <v>469</v>
      </c>
      <c r="AQ71" s="163"/>
      <c r="AR71" s="163"/>
      <c r="AS71" s="163"/>
      <c r="AT71" s="163"/>
      <c r="AU71" s="163"/>
      <c r="AV71" s="163"/>
      <c r="AW71" s="163"/>
    </row>
    <row r="72" spans="1:49" ht="12.75">
      <c r="A72" s="201">
        <v>3</v>
      </c>
      <c r="B72" s="203" t="s">
        <v>51</v>
      </c>
      <c r="C72" s="303"/>
      <c r="D72" s="493">
        <v>473.4286197465002</v>
      </c>
      <c r="E72" s="494">
        <v>838.0359690773357</v>
      </c>
      <c r="F72" s="167"/>
      <c r="G72" s="167"/>
      <c r="H72" s="163"/>
      <c r="I72" s="163">
        <v>4</v>
      </c>
      <c r="J72" s="163" t="s">
        <v>629</v>
      </c>
      <c r="K72" s="163"/>
      <c r="L72" s="163">
        <v>4</v>
      </c>
      <c r="M72" s="163">
        <v>3</v>
      </c>
      <c r="N72" s="163">
        <v>2.6243</v>
      </c>
      <c r="O72" s="173"/>
      <c r="P72" s="164">
        <v>2019</v>
      </c>
      <c r="Q72" s="163"/>
      <c r="R72" s="163"/>
      <c r="S72" s="163"/>
      <c r="T72" s="163">
        <v>4</v>
      </c>
      <c r="U72" s="163" t="s">
        <v>323</v>
      </c>
      <c r="V72" s="166"/>
      <c r="W72" s="173"/>
      <c r="X72" s="178" t="s">
        <v>60</v>
      </c>
      <c r="Y72" s="178" t="s">
        <v>61</v>
      </c>
      <c r="Z72" s="178"/>
      <c r="AA72" s="178"/>
      <c r="AB72" s="178"/>
      <c r="AC72" s="178"/>
      <c r="AD72" s="178"/>
      <c r="AE72" s="178"/>
      <c r="AF72" s="178"/>
      <c r="AG72" s="178"/>
      <c r="AH72" s="178"/>
      <c r="AI72" s="178"/>
      <c r="AJ72" s="178"/>
      <c r="AK72" s="178"/>
      <c r="AL72" s="178"/>
      <c r="AM72" s="178"/>
      <c r="AN72" s="178"/>
      <c r="AO72" s="178"/>
      <c r="AP72" s="166"/>
      <c r="AQ72" s="163"/>
      <c r="AR72" s="163"/>
      <c r="AS72" s="163"/>
      <c r="AT72" s="163"/>
      <c r="AU72" s="163"/>
      <c r="AV72" s="163"/>
      <c r="AW72" s="163"/>
    </row>
    <row r="73" spans="1:49" ht="12.75">
      <c r="A73" s="201">
        <v>4</v>
      </c>
      <c r="B73" s="203" t="s">
        <v>52</v>
      </c>
      <c r="C73" s="303"/>
      <c r="D73" s="493">
        <v>228.36262016208224</v>
      </c>
      <c r="E73" s="494">
        <v>384.67633505468666</v>
      </c>
      <c r="F73" s="167"/>
      <c r="G73" s="167"/>
      <c r="H73" s="163"/>
      <c r="I73" s="163">
        <v>5</v>
      </c>
      <c r="J73" s="163" t="s">
        <v>203</v>
      </c>
      <c r="K73" s="163"/>
      <c r="L73" s="163">
        <v>5</v>
      </c>
      <c r="M73" s="166">
        <v>5</v>
      </c>
      <c r="N73" s="180">
        <v>4.1002</v>
      </c>
      <c r="O73" s="173"/>
      <c r="P73" s="164">
        <v>2020</v>
      </c>
      <c r="Q73" s="163"/>
      <c r="R73" s="163"/>
      <c r="S73" s="163"/>
      <c r="T73" s="163"/>
      <c r="U73" s="163"/>
      <c r="V73" s="166"/>
      <c r="W73" s="173"/>
      <c r="X73" s="178"/>
      <c r="Y73" s="178"/>
      <c r="Z73" s="178">
        <v>2</v>
      </c>
      <c r="AA73" s="174">
        <v>3</v>
      </c>
      <c r="AB73" s="174">
        <v>4</v>
      </c>
      <c r="AC73" s="174">
        <v>5</v>
      </c>
      <c r="AD73" s="174">
        <v>6</v>
      </c>
      <c r="AE73" s="174">
        <v>7</v>
      </c>
      <c r="AF73" s="174">
        <v>8</v>
      </c>
      <c r="AG73" s="174">
        <v>9</v>
      </c>
      <c r="AH73" s="174">
        <v>10</v>
      </c>
      <c r="AI73" s="174">
        <v>11</v>
      </c>
      <c r="AJ73" s="174">
        <v>12</v>
      </c>
      <c r="AK73" s="174">
        <v>13</v>
      </c>
      <c r="AL73" s="174">
        <v>14</v>
      </c>
      <c r="AM73" s="174">
        <v>15</v>
      </c>
      <c r="AN73" s="174">
        <v>16</v>
      </c>
      <c r="AO73" s="174">
        <v>17</v>
      </c>
      <c r="AP73" s="166">
        <v>18</v>
      </c>
      <c r="AQ73" s="163"/>
      <c r="AR73" s="163"/>
      <c r="AS73" s="163"/>
      <c r="AT73" s="163"/>
      <c r="AU73" s="163"/>
      <c r="AV73" s="163"/>
      <c r="AW73" s="163"/>
    </row>
    <row r="74" spans="1:49" ht="12.75">
      <c r="A74" s="204">
        <v>5</v>
      </c>
      <c r="B74" s="205" t="s">
        <v>53</v>
      </c>
      <c r="C74" s="303"/>
      <c r="D74" s="493">
        <v>112.8101371433867</v>
      </c>
      <c r="E74" s="494">
        <v>264.5117248820625</v>
      </c>
      <c r="F74" s="167"/>
      <c r="G74" s="163"/>
      <c r="H74" s="163" t="s">
        <v>362</v>
      </c>
      <c r="I74" s="163">
        <v>6</v>
      </c>
      <c r="J74" s="163" t="s">
        <v>225</v>
      </c>
      <c r="K74" s="163"/>
      <c r="L74" s="163">
        <v>6</v>
      </c>
      <c r="M74" s="166">
        <v>10</v>
      </c>
      <c r="N74" s="173">
        <v>7.0236</v>
      </c>
      <c r="O74" s="180"/>
      <c r="P74" s="164">
        <v>2021</v>
      </c>
      <c r="Q74" s="163"/>
      <c r="R74" s="163"/>
      <c r="S74" s="163"/>
      <c r="T74" s="163"/>
      <c r="U74" s="163"/>
      <c r="V74" s="166">
        <v>1</v>
      </c>
      <c r="W74" s="173"/>
      <c r="X74" s="178"/>
      <c r="Y74" s="178"/>
      <c r="Z74" s="178"/>
      <c r="AA74" s="174"/>
      <c r="AB74" s="174"/>
      <c r="AC74" s="174"/>
      <c r="AD74" s="174"/>
      <c r="AE74" s="174"/>
      <c r="AF74" s="174"/>
      <c r="AG74" s="174"/>
      <c r="AH74" s="174"/>
      <c r="AI74" s="174"/>
      <c r="AJ74" s="174"/>
      <c r="AK74" s="174"/>
      <c r="AL74" s="174"/>
      <c r="AM74" s="174"/>
      <c r="AN74" s="174"/>
      <c r="AO74" s="174"/>
      <c r="AP74" s="166"/>
      <c r="AQ74" s="163"/>
      <c r="AR74" s="163"/>
      <c r="AS74" s="163"/>
      <c r="AT74" s="163"/>
      <c r="AU74" s="163"/>
      <c r="AV74" s="163"/>
      <c r="AW74" s="163"/>
    </row>
    <row r="75" spans="1:49" ht="18">
      <c r="A75" s="201">
        <v>6</v>
      </c>
      <c r="B75" s="203" t="s">
        <v>54</v>
      </c>
      <c r="C75" s="303"/>
      <c r="D75" s="493">
        <v>170.52405261011378</v>
      </c>
      <c r="E75" s="494">
        <v>429.92504199728245</v>
      </c>
      <c r="F75" s="167"/>
      <c r="G75" s="165">
        <v>1</v>
      </c>
      <c r="H75" s="163"/>
      <c r="I75" s="163">
        <v>7</v>
      </c>
      <c r="J75" s="163" t="s">
        <v>220</v>
      </c>
      <c r="K75" s="163"/>
      <c r="L75" s="163">
        <v>7</v>
      </c>
      <c r="M75" s="166">
        <v>15</v>
      </c>
      <c r="N75" s="173">
        <v>9.1079</v>
      </c>
      <c r="O75" s="173"/>
      <c r="P75" s="164">
        <v>2022</v>
      </c>
      <c r="Q75" s="163"/>
      <c r="R75" s="163"/>
      <c r="S75" s="163"/>
      <c r="T75" s="163"/>
      <c r="U75" s="163"/>
      <c r="V75" s="166">
        <v>2</v>
      </c>
      <c r="W75" s="182" t="s">
        <v>479</v>
      </c>
      <c r="X75" s="178"/>
      <c r="Y75" s="178"/>
      <c r="Z75" s="178"/>
      <c r="AA75" s="174"/>
      <c r="AB75" s="174"/>
      <c r="AC75" s="174"/>
      <c r="AD75" s="174"/>
      <c r="AE75" s="174"/>
      <c r="AF75" s="174"/>
      <c r="AG75" s="174"/>
      <c r="AH75" s="174"/>
      <c r="AI75" s="174"/>
      <c r="AJ75" s="174"/>
      <c r="AK75" s="174"/>
      <c r="AL75" s="174"/>
      <c r="AM75" s="174"/>
      <c r="AN75" s="174"/>
      <c r="AO75" s="174"/>
      <c r="AP75" s="166"/>
      <c r="AQ75" s="163"/>
      <c r="AR75" s="163"/>
      <c r="AS75" s="163"/>
      <c r="AT75" s="163"/>
      <c r="AU75" s="163"/>
      <c r="AV75" s="163"/>
      <c r="AW75" s="163"/>
    </row>
    <row r="76" spans="1:49" ht="25.5">
      <c r="A76" s="201">
        <v>7</v>
      </c>
      <c r="B76" s="203" t="s">
        <v>55</v>
      </c>
      <c r="C76" s="303"/>
      <c r="D76" s="493">
        <v>150.82902314198662</v>
      </c>
      <c r="E76" s="494">
        <v>339.1783239416079</v>
      </c>
      <c r="F76" s="167"/>
      <c r="G76" s="165">
        <v>2</v>
      </c>
      <c r="H76" s="163" t="s">
        <v>364</v>
      </c>
      <c r="I76" s="163">
        <v>8</v>
      </c>
      <c r="J76" s="163" t="s">
        <v>264</v>
      </c>
      <c r="K76" s="163"/>
      <c r="L76" s="163">
        <v>8</v>
      </c>
      <c r="M76" s="166">
        <v>20</v>
      </c>
      <c r="N76" s="180">
        <v>10.594</v>
      </c>
      <c r="O76" s="180"/>
      <c r="P76" s="164"/>
      <c r="Q76" s="163"/>
      <c r="R76" s="163"/>
      <c r="S76" s="163"/>
      <c r="T76" s="163"/>
      <c r="U76" s="163"/>
      <c r="V76" s="166">
        <v>3</v>
      </c>
      <c r="W76" s="170" t="s">
        <v>485</v>
      </c>
      <c r="X76" s="174" t="s">
        <v>371</v>
      </c>
      <c r="Y76" s="170" t="s">
        <v>70</v>
      </c>
      <c r="Z76" s="183"/>
      <c r="AA76" s="183"/>
      <c r="AB76" s="183">
        <v>0.65</v>
      </c>
      <c r="AC76" s="183"/>
      <c r="AD76" s="183"/>
      <c r="AE76" s="183"/>
      <c r="AF76" s="183"/>
      <c r="AG76" s="184"/>
      <c r="AH76" s="185"/>
      <c r="AI76" s="164"/>
      <c r="AJ76" s="164"/>
      <c r="AK76" s="164"/>
      <c r="AL76" s="164"/>
      <c r="AM76" s="164"/>
      <c r="AN76" s="164"/>
      <c r="AO76" s="164"/>
      <c r="AP76" s="166"/>
      <c r="AQ76" s="163"/>
      <c r="AR76" s="163"/>
      <c r="AS76" s="163"/>
      <c r="AT76" s="163"/>
      <c r="AU76" s="163"/>
      <c r="AV76" s="163"/>
      <c r="AW76" s="163"/>
    </row>
    <row r="77" spans="1:49" ht="25.5">
      <c r="A77" s="201">
        <v>8</v>
      </c>
      <c r="B77" s="203" t="s">
        <v>56</v>
      </c>
      <c r="C77" s="303"/>
      <c r="D77" s="493">
        <v>297.04591913004475</v>
      </c>
      <c r="E77" s="494">
        <v>521.0457163086811</v>
      </c>
      <c r="G77" s="165">
        <v>3</v>
      </c>
      <c r="H77" s="163" t="s">
        <v>367</v>
      </c>
      <c r="I77" s="163">
        <v>9</v>
      </c>
      <c r="J77" s="163" t="s">
        <v>227</v>
      </c>
      <c r="K77" s="163"/>
      <c r="L77" s="163">
        <v>9</v>
      </c>
      <c r="M77" s="166">
        <v>25</v>
      </c>
      <c r="N77" s="173">
        <v>11.6536</v>
      </c>
      <c r="O77" s="163"/>
      <c r="P77" s="164"/>
      <c r="Q77" s="163"/>
      <c r="R77" s="163"/>
      <c r="S77" s="163"/>
      <c r="T77" s="163"/>
      <c r="U77" s="163"/>
      <c r="V77" s="166">
        <v>4</v>
      </c>
      <c r="W77" s="170" t="s">
        <v>493</v>
      </c>
      <c r="X77" s="174" t="s">
        <v>381</v>
      </c>
      <c r="Y77" s="170" t="s">
        <v>87</v>
      </c>
      <c r="Z77" s="183"/>
      <c r="AA77" s="183"/>
      <c r="AB77" s="183"/>
      <c r="AC77" s="183">
        <v>0.5</v>
      </c>
      <c r="AD77" s="183"/>
      <c r="AE77" s="183">
        <v>0.5</v>
      </c>
      <c r="AF77" s="183"/>
      <c r="AG77" s="183">
        <v>0.5</v>
      </c>
      <c r="AH77" s="183"/>
      <c r="AI77" s="164"/>
      <c r="AJ77" s="164"/>
      <c r="AK77" s="164"/>
      <c r="AL77" s="164"/>
      <c r="AM77" s="164"/>
      <c r="AN77" s="164"/>
      <c r="AO77" s="164"/>
      <c r="AP77" s="166"/>
      <c r="AQ77" s="163"/>
      <c r="AR77" s="163"/>
      <c r="AS77" s="163"/>
      <c r="AT77" s="163"/>
      <c r="AU77" s="163"/>
      <c r="AV77" s="163"/>
      <c r="AW77" s="163"/>
    </row>
    <row r="78" spans="1:49" ht="38.25">
      <c r="A78" s="201">
        <v>9</v>
      </c>
      <c r="B78" s="203" t="s">
        <v>57</v>
      </c>
      <c r="C78" s="303"/>
      <c r="D78" s="493">
        <v>178.25248189507516</v>
      </c>
      <c r="E78" s="494">
        <v>372.46043070103804</v>
      </c>
      <c r="F78" s="290">
        <v>1</v>
      </c>
      <c r="H78" s="169" t="s">
        <v>654</v>
      </c>
      <c r="I78" s="163">
        <v>10</v>
      </c>
      <c r="J78" s="163" t="s">
        <v>265</v>
      </c>
      <c r="K78" s="163"/>
      <c r="L78" s="163">
        <v>10</v>
      </c>
      <c r="M78" s="166">
        <v>30</v>
      </c>
      <c r="N78" s="180">
        <v>12.409</v>
      </c>
      <c r="O78" s="163"/>
      <c r="P78" s="164"/>
      <c r="Q78" s="163"/>
      <c r="R78" s="163"/>
      <c r="S78" s="163"/>
      <c r="T78" s="163"/>
      <c r="U78" s="163"/>
      <c r="V78" s="166">
        <v>5</v>
      </c>
      <c r="W78" s="170" t="s">
        <v>498</v>
      </c>
      <c r="X78" s="174" t="s">
        <v>386</v>
      </c>
      <c r="Y78" s="170" t="s">
        <v>98</v>
      </c>
      <c r="Z78" s="183">
        <v>0.1</v>
      </c>
      <c r="AA78" s="183"/>
      <c r="AB78" s="183"/>
      <c r="AC78" s="183">
        <v>0.2</v>
      </c>
      <c r="AD78" s="183">
        <v>0.2</v>
      </c>
      <c r="AE78" s="183"/>
      <c r="AF78" s="183">
        <v>0.3</v>
      </c>
      <c r="AG78" s="183"/>
      <c r="AH78" s="183">
        <v>0.5</v>
      </c>
      <c r="AI78" s="164"/>
      <c r="AJ78" s="164"/>
      <c r="AK78" s="164"/>
      <c r="AL78" s="164"/>
      <c r="AM78" s="164"/>
      <c r="AN78" s="164"/>
      <c r="AO78" s="164"/>
      <c r="AP78" s="166"/>
      <c r="AQ78" s="163"/>
      <c r="AR78" s="163"/>
      <c r="AS78" s="163"/>
      <c r="AT78" s="163"/>
      <c r="AU78" s="163"/>
      <c r="AV78" s="163"/>
      <c r="AW78" s="163"/>
    </row>
    <row r="79" spans="1:49" ht="25.5">
      <c r="A79" s="201">
        <v>10</v>
      </c>
      <c r="B79" s="203" t="s">
        <v>58</v>
      </c>
      <c r="C79" s="303"/>
      <c r="D79" s="493">
        <v>221.25745130332749</v>
      </c>
      <c r="E79" s="494">
        <v>377.32186202544926</v>
      </c>
      <c r="F79" s="290">
        <v>2</v>
      </c>
      <c r="G79" s="216" t="s">
        <v>615</v>
      </c>
      <c r="H79" s="304">
        <v>3186.6253606546647</v>
      </c>
      <c r="I79" s="163">
        <v>11</v>
      </c>
      <c r="J79" s="163" t="s">
        <v>229</v>
      </c>
      <c r="K79" s="163"/>
      <c r="L79" s="163"/>
      <c r="M79" s="163"/>
      <c r="N79" s="163"/>
      <c r="O79" s="163"/>
      <c r="P79" s="164"/>
      <c r="Q79" s="163"/>
      <c r="R79" s="163"/>
      <c r="S79" s="163"/>
      <c r="T79" s="163"/>
      <c r="U79" s="163"/>
      <c r="V79" s="166">
        <v>6</v>
      </c>
      <c r="W79" s="170" t="s">
        <v>492</v>
      </c>
      <c r="X79" s="174" t="s">
        <v>380</v>
      </c>
      <c r="Y79" s="170" t="s">
        <v>85</v>
      </c>
      <c r="Z79" s="183"/>
      <c r="AA79" s="183"/>
      <c r="AB79" s="183">
        <v>0.5</v>
      </c>
      <c r="AC79" s="183"/>
      <c r="AD79" s="183"/>
      <c r="AE79" s="183">
        <v>0.5</v>
      </c>
      <c r="AF79" s="183"/>
      <c r="AG79" s="183">
        <v>0.5</v>
      </c>
      <c r="AH79" s="183"/>
      <c r="AI79" s="164"/>
      <c r="AJ79" s="164"/>
      <c r="AK79" s="164"/>
      <c r="AL79" s="164"/>
      <c r="AM79" s="164"/>
      <c r="AN79" s="164"/>
      <c r="AO79" s="164"/>
      <c r="AP79" s="166"/>
      <c r="AQ79" s="163"/>
      <c r="AR79" s="163"/>
      <c r="AS79" s="163"/>
      <c r="AT79" s="163"/>
      <c r="AU79" s="163"/>
      <c r="AV79" s="163"/>
      <c r="AW79" s="163"/>
    </row>
    <row r="80" spans="1:49" ht="51">
      <c r="A80" s="201">
        <v>11</v>
      </c>
      <c r="B80" s="203" t="s">
        <v>623</v>
      </c>
      <c r="C80" s="303"/>
      <c r="D80" s="493">
        <v>170.554</v>
      </c>
      <c r="E80" s="494">
        <v>330.95128631568144</v>
      </c>
      <c r="F80" s="290">
        <v>3</v>
      </c>
      <c r="G80" s="216" t="s">
        <v>616</v>
      </c>
      <c r="H80" s="304">
        <v>739.09873129671</v>
      </c>
      <c r="I80" s="163">
        <v>12</v>
      </c>
      <c r="J80" s="163" t="s">
        <v>236</v>
      </c>
      <c r="K80" s="163"/>
      <c r="L80" s="163"/>
      <c r="M80" s="163"/>
      <c r="N80" s="163"/>
      <c r="O80" s="163"/>
      <c r="P80" s="164"/>
      <c r="Q80" s="163"/>
      <c r="R80" s="163"/>
      <c r="S80" s="163"/>
      <c r="T80" s="163"/>
      <c r="U80" s="163"/>
      <c r="V80" s="166">
        <v>7</v>
      </c>
      <c r="W80" s="170" t="s">
        <v>552</v>
      </c>
      <c r="X80" s="186"/>
      <c r="Y80" s="170" t="s">
        <v>553</v>
      </c>
      <c r="Z80" s="164"/>
      <c r="AA80" s="164"/>
      <c r="AB80" s="164"/>
      <c r="AC80" s="185">
        <v>0.6</v>
      </c>
      <c r="AD80" s="185">
        <v>0.5</v>
      </c>
      <c r="AE80" s="164"/>
      <c r="AF80" s="164"/>
      <c r="AG80" s="164"/>
      <c r="AH80" s="164"/>
      <c r="AI80" s="164"/>
      <c r="AJ80" s="164"/>
      <c r="AK80" s="164"/>
      <c r="AL80" s="164"/>
      <c r="AM80" s="164"/>
      <c r="AN80" s="164"/>
      <c r="AO80" s="164"/>
      <c r="AP80" s="164"/>
      <c r="AQ80" s="163"/>
      <c r="AR80" s="163"/>
      <c r="AS80" s="163"/>
      <c r="AT80" s="163"/>
      <c r="AU80" s="163"/>
      <c r="AV80" s="163"/>
      <c r="AW80" s="163"/>
    </row>
    <row r="81" spans="1:49" ht="38.25">
      <c r="A81" s="201">
        <v>12</v>
      </c>
      <c r="B81" s="203" t="s">
        <v>624</v>
      </c>
      <c r="C81" s="303"/>
      <c r="D81" s="493">
        <v>345.7848844593975</v>
      </c>
      <c r="E81" s="494">
        <v>573.2749400247905</v>
      </c>
      <c r="F81" s="290">
        <v>4</v>
      </c>
      <c r="G81" s="216" t="s">
        <v>617</v>
      </c>
      <c r="H81" s="304">
        <v>31.87806029554499</v>
      </c>
      <c r="I81" s="163">
        <v>13</v>
      </c>
      <c r="J81" s="163" t="s">
        <v>242</v>
      </c>
      <c r="K81" s="163"/>
      <c r="L81" s="163"/>
      <c r="M81" s="163"/>
      <c r="N81" s="163"/>
      <c r="O81" s="163"/>
      <c r="P81" s="164"/>
      <c r="Q81" s="163"/>
      <c r="R81" s="163"/>
      <c r="S81" s="163"/>
      <c r="T81" s="163"/>
      <c r="U81" s="163"/>
      <c r="V81" s="166">
        <v>8</v>
      </c>
      <c r="W81" s="170" t="s">
        <v>499</v>
      </c>
      <c r="X81" s="174" t="s">
        <v>387</v>
      </c>
      <c r="Y81" s="170" t="s">
        <v>100</v>
      </c>
      <c r="Z81" s="183">
        <v>0.75</v>
      </c>
      <c r="AA81" s="183">
        <v>1</v>
      </c>
      <c r="AB81" s="183">
        <v>1</v>
      </c>
      <c r="AC81" s="183"/>
      <c r="AD81" s="183"/>
      <c r="AE81" s="183"/>
      <c r="AF81" s="183">
        <v>0.5</v>
      </c>
      <c r="AG81" s="183"/>
      <c r="AH81" s="183"/>
      <c r="AI81" s="164"/>
      <c r="AJ81" s="164"/>
      <c r="AK81" s="164"/>
      <c r="AL81" s="164"/>
      <c r="AM81" s="164"/>
      <c r="AN81" s="164"/>
      <c r="AO81" s="164"/>
      <c r="AP81" s="166"/>
      <c r="AQ81" s="163"/>
      <c r="AR81" s="163"/>
      <c r="AS81" s="163"/>
      <c r="AT81" s="163"/>
      <c r="AU81" s="163"/>
      <c r="AV81" s="163"/>
      <c r="AW81" s="163"/>
    </row>
    <row r="82" spans="1:49" ht="25.5">
      <c r="A82" s="201">
        <v>13</v>
      </c>
      <c r="B82" s="203" t="s">
        <v>625</v>
      </c>
      <c r="C82" s="303"/>
      <c r="D82" s="493">
        <v>178.25248189507516</v>
      </c>
      <c r="E82" s="494">
        <v>372.46043070103804</v>
      </c>
      <c r="F82" s="290">
        <v>5</v>
      </c>
      <c r="G82" s="216" t="s">
        <v>618</v>
      </c>
      <c r="H82" s="304">
        <v>4007.7835336458</v>
      </c>
      <c r="I82" s="163">
        <v>14</v>
      </c>
      <c r="J82" s="163" t="s">
        <v>215</v>
      </c>
      <c r="K82" s="163"/>
      <c r="L82" s="163"/>
      <c r="M82" s="163"/>
      <c r="N82" s="163"/>
      <c r="O82" s="163"/>
      <c r="P82" s="164"/>
      <c r="Q82" s="163"/>
      <c r="R82" s="163"/>
      <c r="S82" s="163"/>
      <c r="T82" s="163"/>
      <c r="U82" s="163"/>
      <c r="V82" s="166">
        <v>9</v>
      </c>
      <c r="W82" s="170" t="s">
        <v>528</v>
      </c>
      <c r="X82" s="186"/>
      <c r="Y82" s="170" t="s">
        <v>474</v>
      </c>
      <c r="Z82" s="164"/>
      <c r="AA82" s="164"/>
      <c r="AB82" s="164"/>
      <c r="AC82" s="185">
        <v>0.4</v>
      </c>
      <c r="AD82" s="164"/>
      <c r="AE82" s="164"/>
      <c r="AF82" s="164"/>
      <c r="AG82" s="164"/>
      <c r="AH82" s="164"/>
      <c r="AI82" s="164"/>
      <c r="AJ82" s="164"/>
      <c r="AK82" s="164"/>
      <c r="AL82" s="164"/>
      <c r="AM82" s="164"/>
      <c r="AN82" s="164"/>
      <c r="AO82" s="164"/>
      <c r="AP82" s="164"/>
      <c r="AQ82" s="163"/>
      <c r="AR82" s="163"/>
      <c r="AS82" s="163"/>
      <c r="AT82" s="163"/>
      <c r="AU82" s="163"/>
      <c r="AV82" s="163"/>
      <c r="AW82" s="163"/>
    </row>
    <row r="83" spans="1:49" ht="25.5">
      <c r="A83" s="201">
        <v>14</v>
      </c>
      <c r="B83" s="203" t="s">
        <v>626</v>
      </c>
      <c r="C83" s="303"/>
      <c r="D83" s="493">
        <v>266.3815061606822</v>
      </c>
      <c r="E83" s="494">
        <v>513.1926349384785</v>
      </c>
      <c r="F83" s="290">
        <v>6</v>
      </c>
      <c r="G83" s="216" t="s">
        <v>619</v>
      </c>
      <c r="H83" s="304">
        <v>866.2428594774001</v>
      </c>
      <c r="I83" s="163">
        <v>15</v>
      </c>
      <c r="J83" s="163" t="s">
        <v>214</v>
      </c>
      <c r="K83" s="163"/>
      <c r="L83" s="163"/>
      <c r="M83" s="163"/>
      <c r="N83" s="163"/>
      <c r="O83" s="163"/>
      <c r="P83" s="164"/>
      <c r="Q83" s="163"/>
      <c r="R83" s="163"/>
      <c r="S83" s="163"/>
      <c r="T83" s="163"/>
      <c r="U83" s="163"/>
      <c r="V83" s="166">
        <v>10</v>
      </c>
      <c r="W83" s="170" t="s">
        <v>486</v>
      </c>
      <c r="X83" s="174" t="s">
        <v>372</v>
      </c>
      <c r="Y83" s="170" t="s">
        <v>72</v>
      </c>
      <c r="Z83" s="183">
        <v>1</v>
      </c>
      <c r="AA83" s="183"/>
      <c r="AB83" s="183">
        <v>0.5</v>
      </c>
      <c r="AC83" s="183"/>
      <c r="AD83" s="183"/>
      <c r="AE83" s="183">
        <v>0.2</v>
      </c>
      <c r="AF83" s="183">
        <v>0.7</v>
      </c>
      <c r="AG83" s="183">
        <v>0.5</v>
      </c>
      <c r="AH83" s="185"/>
      <c r="AI83" s="164"/>
      <c r="AJ83" s="164"/>
      <c r="AK83" s="164"/>
      <c r="AL83" s="164"/>
      <c r="AM83" s="164"/>
      <c r="AN83" s="164"/>
      <c r="AO83" s="164"/>
      <c r="AP83" s="166"/>
      <c r="AQ83" s="163"/>
      <c r="AR83" s="163"/>
      <c r="AS83" s="163"/>
      <c r="AT83" s="163"/>
      <c r="AU83" s="163"/>
      <c r="AV83" s="163"/>
      <c r="AW83" s="163"/>
    </row>
    <row r="84" spans="1:49" ht="25.5">
      <c r="A84" s="201">
        <v>15</v>
      </c>
      <c r="B84" s="203" t="s">
        <v>627</v>
      </c>
      <c r="C84" s="303"/>
      <c r="D84" s="493">
        <v>409.8560562734314</v>
      </c>
      <c r="E84" s="494">
        <v>638.2186764355138</v>
      </c>
      <c r="F84" s="290">
        <v>7</v>
      </c>
      <c r="G84" s="216" t="s">
        <v>620</v>
      </c>
      <c r="H84" s="304">
        <v>37.608228342</v>
      </c>
      <c r="I84" s="163">
        <v>16</v>
      </c>
      <c r="J84" s="163" t="s">
        <v>246</v>
      </c>
      <c r="K84" s="163"/>
      <c r="L84" s="163"/>
      <c r="M84" s="163"/>
      <c r="N84" s="163"/>
      <c r="O84" s="163"/>
      <c r="P84" s="164"/>
      <c r="Q84" s="163"/>
      <c r="R84" s="163"/>
      <c r="S84" s="163"/>
      <c r="T84" s="163"/>
      <c r="U84" s="163"/>
      <c r="V84" s="166">
        <v>11</v>
      </c>
      <c r="W84" s="170" t="s">
        <v>494</v>
      </c>
      <c r="X84" s="174" t="s">
        <v>382</v>
      </c>
      <c r="Y84" s="170" t="s">
        <v>90</v>
      </c>
      <c r="Z84" s="183"/>
      <c r="AA84" s="183"/>
      <c r="AB84" s="183"/>
      <c r="AC84" s="183"/>
      <c r="AD84" s="183"/>
      <c r="AE84" s="183"/>
      <c r="AF84" s="183">
        <v>0.3</v>
      </c>
      <c r="AG84" s="183"/>
      <c r="AH84" s="183"/>
      <c r="AI84" s="164"/>
      <c r="AJ84" s="164"/>
      <c r="AK84" s="164"/>
      <c r="AL84" s="164"/>
      <c r="AM84" s="164"/>
      <c r="AN84" s="164"/>
      <c r="AO84" s="164"/>
      <c r="AP84" s="166"/>
      <c r="AQ84" s="163"/>
      <c r="AR84" s="163"/>
      <c r="AS84" s="163"/>
      <c r="AT84" s="163"/>
      <c r="AU84" s="163"/>
      <c r="AV84" s="163"/>
      <c r="AW84" s="163"/>
    </row>
    <row r="85" spans="1:49" ht="25.5">
      <c r="A85" s="201">
        <v>16</v>
      </c>
      <c r="B85" s="203" t="s">
        <v>628</v>
      </c>
      <c r="C85" s="303"/>
      <c r="D85" s="493">
        <v>188.7232570553453</v>
      </c>
      <c r="E85" s="494">
        <v>339.92623645305594</v>
      </c>
      <c r="F85" s="167"/>
      <c r="G85" s="167"/>
      <c r="H85" s="293"/>
      <c r="I85" s="163">
        <v>17</v>
      </c>
      <c r="J85" s="163" t="s">
        <v>217</v>
      </c>
      <c r="K85" s="163"/>
      <c r="L85" s="163"/>
      <c r="M85" s="163"/>
      <c r="N85" s="163"/>
      <c r="O85" s="163"/>
      <c r="P85" s="164"/>
      <c r="Q85" s="163"/>
      <c r="R85" s="163"/>
      <c r="S85" s="163"/>
      <c r="T85" s="163"/>
      <c r="U85" s="163"/>
      <c r="V85" s="166">
        <v>12</v>
      </c>
      <c r="W85" s="170" t="s">
        <v>487</v>
      </c>
      <c r="X85" s="174" t="s">
        <v>373</v>
      </c>
      <c r="Y85" s="170" t="s">
        <v>74</v>
      </c>
      <c r="Z85" s="183">
        <v>0.3</v>
      </c>
      <c r="AA85" s="183"/>
      <c r="AB85" s="183">
        <v>0.3</v>
      </c>
      <c r="AC85" s="183"/>
      <c r="AD85" s="183"/>
      <c r="AE85" s="183"/>
      <c r="AF85" s="183">
        <v>0.3</v>
      </c>
      <c r="AG85" s="183">
        <v>0.2</v>
      </c>
      <c r="AH85" s="185"/>
      <c r="AI85" s="164"/>
      <c r="AJ85" s="164"/>
      <c r="AK85" s="164"/>
      <c r="AL85" s="164"/>
      <c r="AM85" s="164"/>
      <c r="AN85" s="164"/>
      <c r="AO85" s="164"/>
      <c r="AP85" s="166"/>
      <c r="AQ85" s="163"/>
      <c r="AR85" s="163"/>
      <c r="AS85" s="163"/>
      <c r="AT85" s="163"/>
      <c r="AU85" s="163"/>
      <c r="AV85" s="163"/>
      <c r="AW85" s="163"/>
    </row>
    <row r="86" spans="1:49" ht="38.25">
      <c r="A86" s="201">
        <v>17</v>
      </c>
      <c r="B86" s="203" t="s">
        <v>166</v>
      </c>
      <c r="C86" s="303"/>
      <c r="D86" s="493">
        <v>797.7733455443923</v>
      </c>
      <c r="E86" s="494">
        <v>1177.8375534451504</v>
      </c>
      <c r="F86" s="167"/>
      <c r="G86" s="167"/>
      <c r="H86" s="293"/>
      <c r="I86" s="163">
        <v>18</v>
      </c>
      <c r="J86" s="163" t="s">
        <v>216</v>
      </c>
      <c r="K86" s="163"/>
      <c r="L86" s="163"/>
      <c r="M86" s="163"/>
      <c r="N86" s="163"/>
      <c r="O86" s="163"/>
      <c r="P86" s="164"/>
      <c r="Q86" s="163"/>
      <c r="R86" s="163"/>
      <c r="S86" s="163"/>
      <c r="T86" s="163"/>
      <c r="U86" s="163"/>
      <c r="V86" s="166">
        <v>13</v>
      </c>
      <c r="W86" s="170" t="s">
        <v>491</v>
      </c>
      <c r="X86" s="174" t="s">
        <v>379</v>
      </c>
      <c r="Y86" s="170" t="s">
        <v>378</v>
      </c>
      <c r="Z86" s="183">
        <v>0.5</v>
      </c>
      <c r="AA86" s="183"/>
      <c r="AB86" s="183"/>
      <c r="AC86" s="183"/>
      <c r="AD86" s="183"/>
      <c r="AE86" s="183"/>
      <c r="AF86" s="183"/>
      <c r="AG86" s="183"/>
      <c r="AH86" s="183"/>
      <c r="AI86" s="164"/>
      <c r="AJ86" s="164"/>
      <c r="AK86" s="164"/>
      <c r="AL86" s="164"/>
      <c r="AM86" s="164"/>
      <c r="AN86" s="164"/>
      <c r="AO86" s="164"/>
      <c r="AP86" s="166"/>
      <c r="AQ86" s="163"/>
      <c r="AR86" s="163"/>
      <c r="AS86" s="163"/>
      <c r="AT86" s="163"/>
      <c r="AU86" s="163"/>
      <c r="AV86" s="163"/>
      <c r="AW86" s="163"/>
    </row>
    <row r="87" spans="1:49" ht="25.5">
      <c r="A87" s="201">
        <v>18</v>
      </c>
      <c r="B87" s="206" t="s">
        <v>469</v>
      </c>
      <c r="C87" s="303"/>
      <c r="D87" s="495">
        <v>92.36719516381164</v>
      </c>
      <c r="E87" s="494">
        <v>103.13937681695097</v>
      </c>
      <c r="F87" s="163"/>
      <c r="G87" s="167"/>
      <c r="H87" s="293"/>
      <c r="I87" s="163">
        <v>19</v>
      </c>
      <c r="J87" s="163" t="s">
        <v>247</v>
      </c>
      <c r="K87" s="163"/>
      <c r="L87" s="163"/>
      <c r="M87" s="163"/>
      <c r="N87" s="163"/>
      <c r="O87" s="163"/>
      <c r="P87" s="164"/>
      <c r="Q87" s="163"/>
      <c r="R87" s="163"/>
      <c r="S87" s="163"/>
      <c r="T87" s="163"/>
      <c r="U87" s="163"/>
      <c r="V87" s="166">
        <v>14</v>
      </c>
      <c r="W87" s="170" t="s">
        <v>496</v>
      </c>
      <c r="X87" s="174" t="s">
        <v>384</v>
      </c>
      <c r="Y87" s="170" t="s">
        <v>94</v>
      </c>
      <c r="Z87" s="183"/>
      <c r="AA87" s="183"/>
      <c r="AB87" s="183">
        <v>0.3</v>
      </c>
      <c r="AC87" s="183">
        <v>0.4</v>
      </c>
      <c r="AD87" s="183"/>
      <c r="AE87" s="183"/>
      <c r="AF87" s="183"/>
      <c r="AG87" s="183">
        <v>0.2</v>
      </c>
      <c r="AH87" s="183">
        <v>0.2</v>
      </c>
      <c r="AI87" s="164"/>
      <c r="AJ87" s="164"/>
      <c r="AK87" s="164"/>
      <c r="AL87" s="164"/>
      <c r="AM87" s="164"/>
      <c r="AN87" s="164"/>
      <c r="AO87" s="164"/>
      <c r="AP87" s="166"/>
      <c r="AQ87" s="163"/>
      <c r="AR87" s="163"/>
      <c r="AS87" s="163"/>
      <c r="AT87" s="163"/>
      <c r="AU87" s="163"/>
      <c r="AV87" s="163"/>
      <c r="AW87" s="163"/>
    </row>
    <row r="88" spans="1:49" ht="51">
      <c r="A88" s="163"/>
      <c r="B88" s="285"/>
      <c r="C88" s="303"/>
      <c r="D88" s="163"/>
      <c r="E88" s="163"/>
      <c r="F88" s="163"/>
      <c r="G88" s="163"/>
      <c r="H88" s="293"/>
      <c r="I88" s="163">
        <v>20</v>
      </c>
      <c r="J88" s="163" t="s">
        <v>252</v>
      </c>
      <c r="K88" s="163"/>
      <c r="L88" s="163"/>
      <c r="M88" s="163"/>
      <c r="N88" s="163"/>
      <c r="O88" s="163"/>
      <c r="P88" s="164"/>
      <c r="Q88" s="163"/>
      <c r="R88" s="163"/>
      <c r="S88" s="163"/>
      <c r="T88" s="163"/>
      <c r="U88" s="163"/>
      <c r="V88" s="166">
        <v>15</v>
      </c>
      <c r="W88" s="170" t="s">
        <v>545</v>
      </c>
      <c r="X88" s="174"/>
      <c r="Y88" s="170" t="s">
        <v>470</v>
      </c>
      <c r="Z88" s="183">
        <v>0.25</v>
      </c>
      <c r="AA88" s="183">
        <v>0.25</v>
      </c>
      <c r="AB88" s="183">
        <v>0.25</v>
      </c>
      <c r="AC88" s="183">
        <v>0.25</v>
      </c>
      <c r="AD88" s="183">
        <v>0.25</v>
      </c>
      <c r="AE88" s="183">
        <v>0.25</v>
      </c>
      <c r="AF88" s="183">
        <v>0.25</v>
      </c>
      <c r="AG88" s="183"/>
      <c r="AH88" s="183"/>
      <c r="AI88" s="164"/>
      <c r="AJ88" s="164"/>
      <c r="AK88" s="164"/>
      <c r="AL88" s="164"/>
      <c r="AM88" s="164"/>
      <c r="AN88" s="164"/>
      <c r="AO88" s="164"/>
      <c r="AP88" s="166"/>
      <c r="AQ88" s="163"/>
      <c r="AR88" s="163"/>
      <c r="AS88" s="163"/>
      <c r="AT88" s="163"/>
      <c r="AU88" s="163"/>
      <c r="AV88" s="163"/>
      <c r="AW88" s="163"/>
    </row>
    <row r="89" spans="1:49" ht="51">
      <c r="A89" s="163"/>
      <c r="B89" s="285"/>
      <c r="C89" s="303"/>
      <c r="D89" s="163"/>
      <c r="E89" s="163"/>
      <c r="F89" s="163"/>
      <c r="G89" s="163"/>
      <c r="H89" s="293"/>
      <c r="I89" s="163">
        <v>21</v>
      </c>
      <c r="J89" s="163" t="s">
        <v>253</v>
      </c>
      <c r="K89" s="163"/>
      <c r="L89" s="163"/>
      <c r="M89" s="163"/>
      <c r="N89" s="163"/>
      <c r="O89" s="163"/>
      <c r="P89" s="164"/>
      <c r="Q89" s="163"/>
      <c r="R89" s="163"/>
      <c r="S89" s="163"/>
      <c r="T89" s="163"/>
      <c r="U89" s="163"/>
      <c r="V89" s="166">
        <v>16</v>
      </c>
      <c r="W89" s="170" t="s">
        <v>532</v>
      </c>
      <c r="X89" s="186"/>
      <c r="Y89" s="170" t="s">
        <v>470</v>
      </c>
      <c r="Z89" s="185">
        <v>0.2</v>
      </c>
      <c r="AA89" s="185">
        <v>0.2</v>
      </c>
      <c r="AB89" s="185">
        <v>0.2</v>
      </c>
      <c r="AC89" s="185">
        <v>0.25</v>
      </c>
      <c r="AD89" s="185">
        <v>0.2</v>
      </c>
      <c r="AE89" s="185">
        <v>0.2</v>
      </c>
      <c r="AF89" s="185">
        <v>0.2</v>
      </c>
      <c r="AG89" s="164"/>
      <c r="AH89" s="164"/>
      <c r="AI89" s="164"/>
      <c r="AJ89" s="185"/>
      <c r="AK89" s="164"/>
      <c r="AL89" s="164"/>
      <c r="AM89" s="185"/>
      <c r="AN89" s="164"/>
      <c r="AO89" s="164"/>
      <c r="AP89" s="164"/>
      <c r="AQ89" s="163"/>
      <c r="AR89" s="163"/>
      <c r="AS89" s="163"/>
      <c r="AT89" s="163"/>
      <c r="AU89" s="163"/>
      <c r="AV89" s="163"/>
      <c r="AW89" s="163"/>
    </row>
    <row r="90" spans="1:49" ht="12.75">
      <c r="A90" s="163"/>
      <c r="B90" s="285"/>
      <c r="C90" s="303"/>
      <c r="D90" s="163"/>
      <c r="E90" s="163"/>
      <c r="F90" s="163"/>
      <c r="G90" s="163"/>
      <c r="H90" s="293"/>
      <c r="I90" s="163">
        <v>22</v>
      </c>
      <c r="J90" s="163" t="s">
        <v>218</v>
      </c>
      <c r="K90" s="163"/>
      <c r="L90" s="163"/>
      <c r="M90" s="163"/>
      <c r="N90" s="163"/>
      <c r="O90" s="163"/>
      <c r="P90" s="164"/>
      <c r="Q90" s="163"/>
      <c r="R90" s="163"/>
      <c r="S90" s="163"/>
      <c r="T90" s="163"/>
      <c r="U90" s="163"/>
      <c r="V90" s="166">
        <v>17</v>
      </c>
      <c r="W90" s="170" t="s">
        <v>541</v>
      </c>
      <c r="X90" s="186"/>
      <c r="Y90" s="170" t="s">
        <v>540</v>
      </c>
      <c r="Z90" s="185">
        <v>0.1</v>
      </c>
      <c r="AA90" s="185"/>
      <c r="AB90" s="185">
        <v>0.15</v>
      </c>
      <c r="AC90" s="185">
        <v>0.4</v>
      </c>
      <c r="AD90" s="185"/>
      <c r="AE90" s="185"/>
      <c r="AF90" s="164"/>
      <c r="AG90" s="164"/>
      <c r="AH90" s="164"/>
      <c r="AI90" s="164"/>
      <c r="AJ90" s="185"/>
      <c r="AK90" s="164"/>
      <c r="AL90" s="164"/>
      <c r="AM90" s="185"/>
      <c r="AN90" s="164"/>
      <c r="AO90" s="164"/>
      <c r="AP90" s="164"/>
      <c r="AQ90" s="163"/>
      <c r="AR90" s="163"/>
      <c r="AS90" s="163"/>
      <c r="AT90" s="163"/>
      <c r="AU90" s="163"/>
      <c r="AV90" s="163"/>
      <c r="AW90" s="163"/>
    </row>
    <row r="91" spans="1:49" ht="12.75">
      <c r="A91" s="163"/>
      <c r="B91" s="285"/>
      <c r="C91" s="303"/>
      <c r="D91" s="163"/>
      <c r="E91" s="163"/>
      <c r="F91" s="163"/>
      <c r="G91" s="163"/>
      <c r="H91" s="293"/>
      <c r="I91" s="163">
        <v>23</v>
      </c>
      <c r="J91" s="163" t="s">
        <v>257</v>
      </c>
      <c r="K91" s="163"/>
      <c r="L91" s="163"/>
      <c r="M91" s="163"/>
      <c r="N91" s="163"/>
      <c r="O91" s="163"/>
      <c r="P91" s="164"/>
      <c r="Q91" s="163"/>
      <c r="R91" s="163"/>
      <c r="S91" s="163"/>
      <c r="T91" s="163"/>
      <c r="U91" s="163"/>
      <c r="V91" s="166">
        <v>18</v>
      </c>
      <c r="W91" s="186" t="s">
        <v>525</v>
      </c>
      <c r="X91" s="187">
        <v>0</v>
      </c>
      <c r="Y91" s="186" t="s">
        <v>425</v>
      </c>
      <c r="Z91" s="185">
        <v>0.1</v>
      </c>
      <c r="AA91" s="164"/>
      <c r="AB91" s="185">
        <v>0.1</v>
      </c>
      <c r="AC91" s="185">
        <v>0.1</v>
      </c>
      <c r="AD91" s="164"/>
      <c r="AE91" s="164"/>
      <c r="AF91" s="164"/>
      <c r="AG91" s="164"/>
      <c r="AH91" s="164"/>
      <c r="AI91" s="164"/>
      <c r="AJ91" s="164"/>
      <c r="AK91" s="164"/>
      <c r="AL91" s="164"/>
      <c r="AM91" s="164"/>
      <c r="AN91" s="164"/>
      <c r="AO91" s="164"/>
      <c r="AP91" s="164"/>
      <c r="AQ91" s="163"/>
      <c r="AR91" s="163"/>
      <c r="AS91" s="163"/>
      <c r="AT91" s="163"/>
      <c r="AU91" s="163"/>
      <c r="AV91" s="163"/>
      <c r="AW91" s="163"/>
    </row>
    <row r="92" spans="1:49" ht="51">
      <c r="A92" s="163"/>
      <c r="B92" s="285"/>
      <c r="C92" s="303"/>
      <c r="D92" s="163"/>
      <c r="E92" s="163"/>
      <c r="F92" s="163"/>
      <c r="G92" s="163"/>
      <c r="H92" s="163"/>
      <c r="I92" s="163">
        <v>24</v>
      </c>
      <c r="J92" s="163" t="s">
        <v>259</v>
      </c>
      <c r="K92" s="163"/>
      <c r="L92" s="163"/>
      <c r="M92" s="163"/>
      <c r="N92" s="163"/>
      <c r="O92" s="163"/>
      <c r="P92" s="164"/>
      <c r="Q92" s="163"/>
      <c r="R92" s="163"/>
      <c r="S92" s="163"/>
      <c r="T92" s="163"/>
      <c r="U92" s="163"/>
      <c r="V92" s="166">
        <v>19</v>
      </c>
      <c r="W92" s="186" t="s">
        <v>530</v>
      </c>
      <c r="X92" s="186"/>
      <c r="Y92" s="186" t="s">
        <v>468</v>
      </c>
      <c r="Z92" s="185">
        <v>0.55</v>
      </c>
      <c r="AA92" s="164"/>
      <c r="AB92" s="164"/>
      <c r="AC92" s="185">
        <v>0.2</v>
      </c>
      <c r="AD92" s="164"/>
      <c r="AE92" s="164"/>
      <c r="AF92" s="164"/>
      <c r="AG92" s="164"/>
      <c r="AH92" s="164"/>
      <c r="AI92" s="164"/>
      <c r="AJ92" s="164"/>
      <c r="AK92" s="164"/>
      <c r="AL92" s="164"/>
      <c r="AM92" s="164"/>
      <c r="AN92" s="164"/>
      <c r="AO92" s="164"/>
      <c r="AP92" s="164"/>
      <c r="AQ92" s="163"/>
      <c r="AR92" s="163"/>
      <c r="AS92" s="163"/>
      <c r="AT92" s="163"/>
      <c r="AU92" s="163"/>
      <c r="AV92" s="163"/>
      <c r="AW92" s="163"/>
    </row>
    <row r="93" spans="1:49" ht="25.5">
      <c r="A93" s="163"/>
      <c r="B93" s="285"/>
      <c r="C93" s="303"/>
      <c r="D93" s="163"/>
      <c r="E93" s="163"/>
      <c r="F93" s="163"/>
      <c r="G93" s="163"/>
      <c r="H93" s="163"/>
      <c r="I93" s="163">
        <v>25</v>
      </c>
      <c r="J93" s="163" t="s">
        <v>274</v>
      </c>
      <c r="K93" s="163"/>
      <c r="L93" s="163"/>
      <c r="M93" s="163"/>
      <c r="N93" s="163"/>
      <c r="O93" s="163"/>
      <c r="P93" s="163"/>
      <c r="Q93" s="163"/>
      <c r="R93" s="163"/>
      <c r="S93" s="163"/>
      <c r="T93" s="163"/>
      <c r="U93" s="163"/>
      <c r="V93" s="166">
        <v>20</v>
      </c>
      <c r="W93" s="170" t="s">
        <v>483</v>
      </c>
      <c r="X93" s="174" t="s">
        <v>369</v>
      </c>
      <c r="Y93" s="170" t="s">
        <v>368</v>
      </c>
      <c r="Z93" s="183">
        <v>0.7</v>
      </c>
      <c r="AA93" s="183"/>
      <c r="AB93" s="183">
        <v>0.5</v>
      </c>
      <c r="AC93" s="183"/>
      <c r="AD93" s="183"/>
      <c r="AE93" s="183"/>
      <c r="AF93" s="183">
        <v>0.3</v>
      </c>
      <c r="AG93" s="183"/>
      <c r="AH93" s="185"/>
      <c r="AI93" s="164"/>
      <c r="AJ93" s="164"/>
      <c r="AK93" s="164"/>
      <c r="AL93" s="164"/>
      <c r="AM93" s="164"/>
      <c r="AN93" s="164"/>
      <c r="AO93" s="164"/>
      <c r="AP93" s="166"/>
      <c r="AQ93" s="163"/>
      <c r="AR93" s="163"/>
      <c r="AS93" s="163"/>
      <c r="AT93" s="163"/>
      <c r="AU93" s="163"/>
      <c r="AV93" s="163"/>
      <c r="AW93" s="163"/>
    </row>
    <row r="94" spans="1:49" ht="38.25">
      <c r="A94" s="163"/>
      <c r="B94" s="285"/>
      <c r="C94" s="303"/>
      <c r="D94" s="163"/>
      <c r="E94" s="163"/>
      <c r="F94" s="163"/>
      <c r="G94" s="163"/>
      <c r="H94" s="163"/>
      <c r="I94" s="163">
        <v>26</v>
      </c>
      <c r="J94" s="163" t="s">
        <v>261</v>
      </c>
      <c r="K94" s="163"/>
      <c r="L94" s="163"/>
      <c r="M94" s="163"/>
      <c r="N94" s="163"/>
      <c r="O94" s="163"/>
      <c r="P94" s="163"/>
      <c r="Q94" s="163"/>
      <c r="R94" s="163"/>
      <c r="S94" s="163"/>
      <c r="T94" s="163"/>
      <c r="U94" s="163"/>
      <c r="V94" s="166">
        <v>21</v>
      </c>
      <c r="W94" s="170" t="s">
        <v>482</v>
      </c>
      <c r="X94" s="174" t="s">
        <v>366</v>
      </c>
      <c r="Y94" s="170" t="s">
        <v>365</v>
      </c>
      <c r="Z94" s="183">
        <v>0.8</v>
      </c>
      <c r="AA94" s="183"/>
      <c r="AB94" s="188">
        <v>-0.9</v>
      </c>
      <c r="AC94" s="183"/>
      <c r="AD94" s="183"/>
      <c r="AE94" s="183"/>
      <c r="AF94" s="183">
        <v>0.3</v>
      </c>
      <c r="AG94" s="183"/>
      <c r="AH94" s="185"/>
      <c r="AI94" s="164"/>
      <c r="AJ94" s="164"/>
      <c r="AK94" s="164"/>
      <c r="AL94" s="164"/>
      <c r="AM94" s="164"/>
      <c r="AN94" s="164"/>
      <c r="AO94" s="164"/>
      <c r="AP94" s="166"/>
      <c r="AQ94" s="163"/>
      <c r="AR94" s="163"/>
      <c r="AS94" s="163"/>
      <c r="AT94" s="163"/>
      <c r="AU94" s="163"/>
      <c r="AV94" s="163"/>
      <c r="AW94" s="163"/>
    </row>
    <row r="95" spans="1:49" ht="38.25">
      <c r="A95" s="163"/>
      <c r="B95" s="285"/>
      <c r="C95" s="303"/>
      <c r="D95" s="163"/>
      <c r="E95" s="163"/>
      <c r="F95" s="163"/>
      <c r="G95" s="163"/>
      <c r="H95" s="163"/>
      <c r="I95" s="163">
        <v>27</v>
      </c>
      <c r="J95" s="163" t="s">
        <v>219</v>
      </c>
      <c r="K95" s="163"/>
      <c r="L95" s="163"/>
      <c r="M95" s="163"/>
      <c r="N95" s="163"/>
      <c r="O95" s="163"/>
      <c r="P95" s="163"/>
      <c r="Q95" s="163"/>
      <c r="R95" s="163"/>
      <c r="S95" s="163"/>
      <c r="T95" s="163"/>
      <c r="U95" s="163"/>
      <c r="V95" s="166">
        <v>22</v>
      </c>
      <c r="W95" s="170" t="s">
        <v>636</v>
      </c>
      <c r="X95" s="174" t="s">
        <v>376</v>
      </c>
      <c r="Y95" s="170" t="s">
        <v>634</v>
      </c>
      <c r="Z95" s="183"/>
      <c r="AA95" s="183"/>
      <c r="AB95" s="183"/>
      <c r="AC95" s="183">
        <v>0.4</v>
      </c>
      <c r="AD95" s="183"/>
      <c r="AE95" s="183"/>
      <c r="AF95" s="183"/>
      <c r="AG95" s="183">
        <v>0.3</v>
      </c>
      <c r="AH95" s="185"/>
      <c r="AI95" s="164"/>
      <c r="AJ95" s="164"/>
      <c r="AK95" s="164"/>
      <c r="AL95" s="164"/>
      <c r="AM95" s="164"/>
      <c r="AN95" s="164"/>
      <c r="AO95" s="164"/>
      <c r="AP95" s="166"/>
      <c r="AQ95" s="163"/>
      <c r="AR95" s="163"/>
      <c r="AS95" s="163"/>
      <c r="AT95" s="163"/>
      <c r="AU95" s="163"/>
      <c r="AV95" s="163"/>
      <c r="AW95" s="163"/>
    </row>
    <row r="96" spans="1:49" ht="25.5">
      <c r="A96" s="163"/>
      <c r="B96" s="285"/>
      <c r="C96" s="303"/>
      <c r="D96" s="163"/>
      <c r="E96" s="163"/>
      <c r="F96" s="163"/>
      <c r="G96" s="163"/>
      <c r="H96" s="163"/>
      <c r="I96" s="163">
        <v>28</v>
      </c>
      <c r="J96" s="163" t="s">
        <v>266</v>
      </c>
      <c r="K96" s="163"/>
      <c r="L96" s="163"/>
      <c r="M96" s="163"/>
      <c r="N96" s="163"/>
      <c r="O96" s="163"/>
      <c r="P96" s="163"/>
      <c r="Q96" s="163"/>
      <c r="R96" s="163"/>
      <c r="S96" s="163"/>
      <c r="T96" s="163"/>
      <c r="U96" s="163"/>
      <c r="V96" s="166">
        <v>23</v>
      </c>
      <c r="W96" s="170" t="s">
        <v>497</v>
      </c>
      <c r="X96" s="174" t="s">
        <v>385</v>
      </c>
      <c r="Y96" s="170" t="s">
        <v>96</v>
      </c>
      <c r="Z96" s="183"/>
      <c r="AA96" s="183"/>
      <c r="AB96" s="183">
        <v>0.2</v>
      </c>
      <c r="AC96" s="183">
        <v>0.4</v>
      </c>
      <c r="AD96" s="183"/>
      <c r="AE96" s="183"/>
      <c r="AF96" s="183"/>
      <c r="AG96" s="183"/>
      <c r="AH96" s="183">
        <v>0.2</v>
      </c>
      <c r="AI96" s="164"/>
      <c r="AJ96" s="164"/>
      <c r="AK96" s="164"/>
      <c r="AL96" s="164"/>
      <c r="AM96" s="164"/>
      <c r="AN96" s="164"/>
      <c r="AO96" s="164"/>
      <c r="AP96" s="166"/>
      <c r="AQ96" s="163"/>
      <c r="AR96" s="163"/>
      <c r="AS96" s="163"/>
      <c r="AT96" s="163"/>
      <c r="AU96" s="163"/>
      <c r="AV96" s="163"/>
      <c r="AW96" s="163"/>
    </row>
    <row r="97" spans="1:49" ht="38.25">
      <c r="A97" s="163"/>
      <c r="B97" s="285"/>
      <c r="C97" s="303"/>
      <c r="D97" s="163"/>
      <c r="E97" s="163"/>
      <c r="F97" s="163"/>
      <c r="G97" s="163"/>
      <c r="H97" s="163"/>
      <c r="I97" s="163">
        <v>29</v>
      </c>
      <c r="J97" s="163" t="s">
        <v>260</v>
      </c>
      <c r="K97" s="163"/>
      <c r="L97" s="163"/>
      <c r="M97" s="163"/>
      <c r="N97" s="163"/>
      <c r="O97" s="163"/>
      <c r="P97" s="163"/>
      <c r="Q97" s="163"/>
      <c r="R97" s="163"/>
      <c r="S97" s="163"/>
      <c r="T97" s="163"/>
      <c r="U97" s="163"/>
      <c r="V97" s="166">
        <v>24</v>
      </c>
      <c r="W97" s="170" t="s">
        <v>501</v>
      </c>
      <c r="X97" s="174" t="s">
        <v>391</v>
      </c>
      <c r="Y97" s="170" t="s">
        <v>390</v>
      </c>
      <c r="Z97" s="183"/>
      <c r="AA97" s="183"/>
      <c r="AB97" s="183"/>
      <c r="AC97" s="183">
        <v>0.3</v>
      </c>
      <c r="AD97" s="183"/>
      <c r="AE97" s="183"/>
      <c r="AF97" s="183"/>
      <c r="AG97" s="183"/>
      <c r="AH97" s="183"/>
      <c r="AI97" s="164"/>
      <c r="AJ97" s="164"/>
      <c r="AK97" s="164"/>
      <c r="AL97" s="164"/>
      <c r="AM97" s="164"/>
      <c r="AN97" s="164"/>
      <c r="AO97" s="164"/>
      <c r="AP97" s="166"/>
      <c r="AQ97" s="163"/>
      <c r="AR97" s="163"/>
      <c r="AS97" s="163"/>
      <c r="AT97" s="163"/>
      <c r="AU97" s="163"/>
      <c r="AV97" s="163"/>
      <c r="AW97" s="163"/>
    </row>
    <row r="98" spans="1:49" ht="25.5" customHeight="1">
      <c r="A98" s="163"/>
      <c r="B98" s="285"/>
      <c r="C98" s="303"/>
      <c r="D98" s="163"/>
      <c r="E98" s="163"/>
      <c r="F98" s="163"/>
      <c r="G98" s="163"/>
      <c r="H98" s="163"/>
      <c r="I98" s="163">
        <v>30</v>
      </c>
      <c r="J98" s="163" t="s">
        <v>226</v>
      </c>
      <c r="K98" s="163"/>
      <c r="L98" s="163"/>
      <c r="M98" s="163"/>
      <c r="N98" s="163"/>
      <c r="O98" s="163"/>
      <c r="P98" s="163"/>
      <c r="Q98" s="163"/>
      <c r="R98" s="163"/>
      <c r="S98" s="163"/>
      <c r="T98" s="163"/>
      <c r="U98" s="163"/>
      <c r="V98" s="166">
        <v>25</v>
      </c>
      <c r="W98" s="170" t="s">
        <v>500</v>
      </c>
      <c r="X98" s="174" t="s">
        <v>389</v>
      </c>
      <c r="Y98" s="170" t="s">
        <v>388</v>
      </c>
      <c r="Z98" s="183"/>
      <c r="AA98" s="183"/>
      <c r="AB98" s="183"/>
      <c r="AC98" s="183">
        <v>0.5</v>
      </c>
      <c r="AD98" s="183"/>
      <c r="AE98" s="183"/>
      <c r="AF98" s="183"/>
      <c r="AG98" s="183"/>
      <c r="AH98" s="183"/>
      <c r="AI98" s="164"/>
      <c r="AJ98" s="164"/>
      <c r="AK98" s="164"/>
      <c r="AL98" s="164"/>
      <c r="AM98" s="164"/>
      <c r="AN98" s="164"/>
      <c r="AO98" s="164"/>
      <c r="AP98" s="166"/>
      <c r="AQ98" s="163"/>
      <c r="AR98" s="163"/>
      <c r="AS98" s="163"/>
      <c r="AT98" s="163"/>
      <c r="AU98" s="163"/>
      <c r="AV98" s="163"/>
      <c r="AW98" s="163"/>
    </row>
    <row r="99" spans="1:49" ht="51">
      <c r="A99" s="163"/>
      <c r="B99" s="285"/>
      <c r="C99" s="303"/>
      <c r="D99" s="163"/>
      <c r="E99" s="163"/>
      <c r="F99" s="163"/>
      <c r="G99" s="163"/>
      <c r="H99" s="163"/>
      <c r="I99" s="163">
        <v>31</v>
      </c>
      <c r="J99" s="163" t="s">
        <v>228</v>
      </c>
      <c r="K99" s="163"/>
      <c r="L99" s="163"/>
      <c r="M99" s="163"/>
      <c r="N99" s="163"/>
      <c r="O99" s="163"/>
      <c r="P99" s="163"/>
      <c r="Q99" s="163"/>
      <c r="R99" s="163"/>
      <c r="S99" s="163"/>
      <c r="T99" s="163"/>
      <c r="U99" s="163"/>
      <c r="V99" s="166">
        <v>26</v>
      </c>
      <c r="W99" s="189" t="s">
        <v>549</v>
      </c>
      <c r="X99" s="174"/>
      <c r="Y99" s="189" t="s">
        <v>549</v>
      </c>
      <c r="Z99" s="183"/>
      <c r="AA99" s="183">
        <v>0.23</v>
      </c>
      <c r="AB99" s="183"/>
      <c r="AC99" s="183">
        <v>0.23</v>
      </c>
      <c r="AD99" s="183"/>
      <c r="AE99" s="188"/>
      <c r="AF99" s="183">
        <v>0.23</v>
      </c>
      <c r="AG99" s="188"/>
      <c r="AH99" s="185"/>
      <c r="AI99" s="164"/>
      <c r="AJ99" s="164"/>
      <c r="AK99" s="164"/>
      <c r="AL99" s="164"/>
      <c r="AM99" s="164"/>
      <c r="AN99" s="164"/>
      <c r="AO99" s="164"/>
      <c r="AP99" s="166"/>
      <c r="AQ99" s="163"/>
      <c r="AR99" s="163"/>
      <c r="AS99" s="163"/>
      <c r="AT99" s="163"/>
      <c r="AU99" s="163"/>
      <c r="AV99" s="163"/>
      <c r="AW99" s="163"/>
    </row>
    <row r="100" spans="1:49" ht="51">
      <c r="A100" s="163"/>
      <c r="B100" s="285"/>
      <c r="C100" s="303"/>
      <c r="D100" s="163"/>
      <c r="E100" s="163"/>
      <c r="F100" s="163"/>
      <c r="G100" s="163"/>
      <c r="H100" s="163"/>
      <c r="I100" s="163">
        <v>32</v>
      </c>
      <c r="J100" s="163" t="s">
        <v>221</v>
      </c>
      <c r="K100" s="163"/>
      <c r="L100" s="163"/>
      <c r="M100" s="163"/>
      <c r="N100" s="163"/>
      <c r="O100" s="163"/>
      <c r="P100" s="163"/>
      <c r="Q100" s="163"/>
      <c r="R100" s="163"/>
      <c r="S100" s="163"/>
      <c r="T100" s="163"/>
      <c r="U100" s="163"/>
      <c r="V100" s="166">
        <v>27</v>
      </c>
      <c r="W100" s="189" t="s">
        <v>550</v>
      </c>
      <c r="X100" s="174"/>
      <c r="Y100" s="189" t="s">
        <v>550</v>
      </c>
      <c r="Z100" s="183"/>
      <c r="AA100" s="183">
        <v>0.15</v>
      </c>
      <c r="AB100" s="183"/>
      <c r="AC100" s="183">
        <v>0.15</v>
      </c>
      <c r="AD100" s="183"/>
      <c r="AE100" s="183"/>
      <c r="AF100" s="183">
        <v>0.15</v>
      </c>
      <c r="AG100" s="188"/>
      <c r="AH100" s="185"/>
      <c r="AI100" s="164"/>
      <c r="AJ100" s="164"/>
      <c r="AK100" s="164"/>
      <c r="AL100" s="164"/>
      <c r="AM100" s="164"/>
      <c r="AN100" s="164"/>
      <c r="AO100" s="164"/>
      <c r="AP100" s="166"/>
      <c r="AQ100" s="163"/>
      <c r="AR100" s="163"/>
      <c r="AS100" s="163"/>
      <c r="AT100" s="163"/>
      <c r="AU100" s="163"/>
      <c r="AV100" s="163"/>
      <c r="AW100" s="163"/>
    </row>
    <row r="101" spans="1:49" ht="51">
      <c r="A101" s="163"/>
      <c r="B101" s="285"/>
      <c r="C101" s="303"/>
      <c r="D101" s="163"/>
      <c r="E101" s="163"/>
      <c r="F101" s="163"/>
      <c r="G101" s="163"/>
      <c r="H101" s="163"/>
      <c r="I101" s="163">
        <v>33</v>
      </c>
      <c r="J101" s="163" t="s">
        <v>230</v>
      </c>
      <c r="K101" s="163"/>
      <c r="L101" s="163"/>
      <c r="M101" s="163"/>
      <c r="N101" s="163"/>
      <c r="O101" s="163"/>
      <c r="P101" s="163"/>
      <c r="Q101" s="163"/>
      <c r="R101" s="163"/>
      <c r="S101" s="163"/>
      <c r="T101" s="163"/>
      <c r="U101" s="163"/>
      <c r="V101" s="166">
        <v>28</v>
      </c>
      <c r="W101" s="189" t="s">
        <v>551</v>
      </c>
      <c r="X101" s="174"/>
      <c r="Y101" s="189" t="s">
        <v>551</v>
      </c>
      <c r="Z101" s="183"/>
      <c r="AA101" s="183">
        <v>0.15</v>
      </c>
      <c r="AB101" s="183"/>
      <c r="AC101" s="183">
        <v>0.15</v>
      </c>
      <c r="AD101" s="183"/>
      <c r="AE101" s="183"/>
      <c r="AF101" s="183">
        <v>0.15</v>
      </c>
      <c r="AG101" s="188"/>
      <c r="AH101" s="185"/>
      <c r="AI101" s="164"/>
      <c r="AJ101" s="164"/>
      <c r="AK101" s="164"/>
      <c r="AL101" s="164"/>
      <c r="AM101" s="164"/>
      <c r="AN101" s="164"/>
      <c r="AO101" s="164"/>
      <c r="AP101" s="166"/>
      <c r="AQ101" s="163"/>
      <c r="AR101" s="163"/>
      <c r="AS101" s="163"/>
      <c r="AT101" s="163"/>
      <c r="AU101" s="163"/>
      <c r="AV101" s="163"/>
      <c r="AW101" s="163"/>
    </row>
    <row r="102" spans="1:49" ht="25.5">
      <c r="A102" s="163"/>
      <c r="B102" s="285"/>
      <c r="C102" s="303"/>
      <c r="D102" s="163"/>
      <c r="E102" s="163"/>
      <c r="F102" s="163"/>
      <c r="G102" s="163"/>
      <c r="H102" s="163"/>
      <c r="I102" s="163">
        <v>34</v>
      </c>
      <c r="J102" s="163" t="s">
        <v>204</v>
      </c>
      <c r="K102" s="163"/>
      <c r="L102" s="163"/>
      <c r="M102" s="163"/>
      <c r="N102" s="163"/>
      <c r="O102" s="163"/>
      <c r="P102" s="163"/>
      <c r="Q102" s="163"/>
      <c r="R102" s="163"/>
      <c r="S102" s="163"/>
      <c r="T102" s="163"/>
      <c r="U102" s="163"/>
      <c r="V102" s="166">
        <v>29</v>
      </c>
      <c r="W102" s="170" t="s">
        <v>484</v>
      </c>
      <c r="X102" s="174" t="s">
        <v>370</v>
      </c>
      <c r="Y102" s="170" t="s">
        <v>69</v>
      </c>
      <c r="Z102" s="183">
        <v>0.5</v>
      </c>
      <c r="AA102" s="183"/>
      <c r="AB102" s="183">
        <v>0.6</v>
      </c>
      <c r="AC102" s="183"/>
      <c r="AD102" s="183"/>
      <c r="AE102" s="183"/>
      <c r="AF102" s="183">
        <v>0.3</v>
      </c>
      <c r="AG102" s="184"/>
      <c r="AH102" s="185"/>
      <c r="AI102" s="164"/>
      <c r="AJ102" s="164"/>
      <c r="AK102" s="164"/>
      <c r="AL102" s="164"/>
      <c r="AM102" s="164"/>
      <c r="AN102" s="164"/>
      <c r="AO102" s="164"/>
      <c r="AP102" s="166"/>
      <c r="AQ102" s="163"/>
      <c r="AR102" s="163"/>
      <c r="AS102" s="163"/>
      <c r="AT102" s="163"/>
      <c r="AU102" s="163"/>
      <c r="AV102" s="163"/>
      <c r="AW102" s="163"/>
    </row>
    <row r="103" spans="1:49" ht="12.75">
      <c r="A103" s="163"/>
      <c r="B103" s="285"/>
      <c r="C103" s="303"/>
      <c r="D103" s="163"/>
      <c r="E103" s="163"/>
      <c r="F103" s="163"/>
      <c r="G103" s="163"/>
      <c r="H103" s="163"/>
      <c r="I103" s="163">
        <v>35</v>
      </c>
      <c r="J103" s="163" t="s">
        <v>231</v>
      </c>
      <c r="K103" s="163"/>
      <c r="L103" s="163"/>
      <c r="M103" s="163"/>
      <c r="N103" s="163"/>
      <c r="O103" s="163"/>
      <c r="P103" s="163"/>
      <c r="Q103" s="163"/>
      <c r="R103" s="163"/>
      <c r="S103" s="163"/>
      <c r="T103" s="163"/>
      <c r="U103" s="163"/>
      <c r="V103" s="166">
        <v>30</v>
      </c>
      <c r="W103" s="189" t="s">
        <v>481</v>
      </c>
      <c r="X103" s="174" t="s">
        <v>363</v>
      </c>
      <c r="Y103" s="170" t="s">
        <v>63</v>
      </c>
      <c r="Z103" s="183">
        <v>0.75</v>
      </c>
      <c r="AA103" s="183">
        <v>0.7</v>
      </c>
      <c r="AB103" s="183">
        <v>0.7</v>
      </c>
      <c r="AC103" s="188">
        <v>-0.2</v>
      </c>
      <c r="AD103" s="183"/>
      <c r="AE103" s="188">
        <v>-0.2</v>
      </c>
      <c r="AF103" s="188">
        <v>-0.3</v>
      </c>
      <c r="AG103" s="188">
        <v>-1.4</v>
      </c>
      <c r="AH103" s="185"/>
      <c r="AI103" s="164"/>
      <c r="AJ103" s="164"/>
      <c r="AK103" s="164"/>
      <c r="AL103" s="164"/>
      <c r="AM103" s="164"/>
      <c r="AN103" s="164"/>
      <c r="AO103" s="164"/>
      <c r="AP103" s="166"/>
      <c r="AQ103" s="163"/>
      <c r="AR103" s="163"/>
      <c r="AS103" s="163"/>
      <c r="AT103" s="163"/>
      <c r="AU103" s="163"/>
      <c r="AV103" s="163"/>
      <c r="AW103" s="163"/>
    </row>
    <row r="104" spans="1:49" ht="51">
      <c r="A104" s="163"/>
      <c r="B104" s="285"/>
      <c r="C104" s="303"/>
      <c r="D104" s="163"/>
      <c r="E104" s="163"/>
      <c r="F104" s="163"/>
      <c r="G104" s="163"/>
      <c r="H104" s="163"/>
      <c r="I104" s="163">
        <v>36</v>
      </c>
      <c r="J104" s="163" t="s">
        <v>232</v>
      </c>
      <c r="K104" s="163"/>
      <c r="L104" s="163"/>
      <c r="M104" s="163"/>
      <c r="N104" s="163"/>
      <c r="O104" s="163"/>
      <c r="P104" s="163"/>
      <c r="Q104" s="163"/>
      <c r="R104" s="163"/>
      <c r="S104" s="163"/>
      <c r="T104" s="163"/>
      <c r="U104" s="163"/>
      <c r="V104" s="166">
        <v>31</v>
      </c>
      <c r="W104" s="170" t="s">
        <v>539</v>
      </c>
      <c r="X104" s="174"/>
      <c r="Y104" s="170" t="s">
        <v>539</v>
      </c>
      <c r="Z104" s="183">
        <v>0.5</v>
      </c>
      <c r="AA104" s="183"/>
      <c r="AB104" s="183">
        <v>0.5</v>
      </c>
      <c r="AC104" s="188">
        <v>-0.3</v>
      </c>
      <c r="AD104" s="183">
        <v>-0.1</v>
      </c>
      <c r="AE104" s="188"/>
      <c r="AF104" s="188"/>
      <c r="AG104" s="188"/>
      <c r="AH104" s="185"/>
      <c r="AI104" s="164"/>
      <c r="AJ104" s="164"/>
      <c r="AK104" s="164"/>
      <c r="AL104" s="164"/>
      <c r="AM104" s="164"/>
      <c r="AN104" s="164"/>
      <c r="AO104" s="164"/>
      <c r="AP104" s="166"/>
      <c r="AQ104" s="163"/>
      <c r="AR104" s="163"/>
      <c r="AS104" s="163"/>
      <c r="AT104" s="163"/>
      <c r="AU104" s="163"/>
      <c r="AV104" s="163"/>
      <c r="AW104" s="163"/>
    </row>
    <row r="105" spans="1:49" ht="38.25">
      <c r="A105" s="163"/>
      <c r="B105" s="285"/>
      <c r="C105" s="303"/>
      <c r="D105" s="163"/>
      <c r="E105" s="163"/>
      <c r="F105" s="163"/>
      <c r="G105" s="163"/>
      <c r="H105" s="163"/>
      <c r="I105" s="163">
        <v>37</v>
      </c>
      <c r="J105" s="163" t="s">
        <v>267</v>
      </c>
      <c r="K105" s="163"/>
      <c r="L105" s="163"/>
      <c r="M105" s="163"/>
      <c r="N105" s="163"/>
      <c r="O105" s="163"/>
      <c r="P105" s="163"/>
      <c r="Q105" s="163"/>
      <c r="R105" s="163"/>
      <c r="S105" s="163"/>
      <c r="T105" s="163"/>
      <c r="U105" s="163"/>
      <c r="V105" s="166">
        <v>32</v>
      </c>
      <c r="W105" s="170" t="s">
        <v>490</v>
      </c>
      <c r="X105" s="174" t="s">
        <v>377</v>
      </c>
      <c r="Y105" s="170" t="s">
        <v>81</v>
      </c>
      <c r="Z105" s="183">
        <v>0.7</v>
      </c>
      <c r="AA105" s="183"/>
      <c r="AB105" s="183">
        <v>0.5</v>
      </c>
      <c r="AC105" s="188">
        <v>-0.3</v>
      </c>
      <c r="AD105" s="188">
        <v>-0.1</v>
      </c>
      <c r="AE105" s="183"/>
      <c r="AF105" s="183"/>
      <c r="AG105" s="183"/>
      <c r="AH105" s="183"/>
      <c r="AI105" s="164"/>
      <c r="AJ105" s="164"/>
      <c r="AK105" s="164"/>
      <c r="AL105" s="164"/>
      <c r="AM105" s="164"/>
      <c r="AN105" s="164"/>
      <c r="AO105" s="164"/>
      <c r="AP105" s="166"/>
      <c r="AQ105" s="163"/>
      <c r="AR105" s="163"/>
      <c r="AS105" s="163"/>
      <c r="AT105" s="163"/>
      <c r="AU105" s="163"/>
      <c r="AV105" s="163"/>
      <c r="AW105" s="163"/>
    </row>
    <row r="106" spans="1:49" ht="38.25">
      <c r="A106" s="163"/>
      <c r="B106" s="285"/>
      <c r="C106" s="303"/>
      <c r="D106" s="163"/>
      <c r="E106" s="163"/>
      <c r="F106" s="163"/>
      <c r="G106" s="163"/>
      <c r="H106" s="163"/>
      <c r="I106" s="163">
        <v>38</v>
      </c>
      <c r="J106" s="163" t="s">
        <v>205</v>
      </c>
      <c r="K106" s="163"/>
      <c r="L106" s="163"/>
      <c r="M106" s="163"/>
      <c r="N106" s="163"/>
      <c r="O106" s="163"/>
      <c r="P106" s="163"/>
      <c r="Q106" s="163"/>
      <c r="R106" s="163"/>
      <c r="S106" s="163"/>
      <c r="T106" s="163"/>
      <c r="U106" s="163"/>
      <c r="V106" s="166">
        <v>33</v>
      </c>
      <c r="W106" s="170" t="s">
        <v>489</v>
      </c>
      <c r="X106" s="174" t="s">
        <v>375</v>
      </c>
      <c r="Y106" s="170" t="s">
        <v>78</v>
      </c>
      <c r="Z106" s="183">
        <v>1</v>
      </c>
      <c r="AA106" s="183"/>
      <c r="AB106" s="183">
        <v>1</v>
      </c>
      <c r="AC106" s="183"/>
      <c r="AD106" s="183"/>
      <c r="AE106" s="183"/>
      <c r="AF106" s="183">
        <v>0.5</v>
      </c>
      <c r="AG106" s="183">
        <v>1</v>
      </c>
      <c r="AH106" s="185"/>
      <c r="AI106" s="164"/>
      <c r="AJ106" s="164"/>
      <c r="AK106" s="164"/>
      <c r="AL106" s="164"/>
      <c r="AM106" s="164"/>
      <c r="AN106" s="164"/>
      <c r="AO106" s="164"/>
      <c r="AP106" s="166"/>
      <c r="AQ106" s="163"/>
      <c r="AR106" s="163"/>
      <c r="AS106" s="163"/>
      <c r="AT106" s="163"/>
      <c r="AU106" s="163"/>
      <c r="AV106" s="163"/>
      <c r="AW106" s="163"/>
    </row>
    <row r="107" spans="1:49" ht="25.5">
      <c r="A107" s="163"/>
      <c r="B107" s="285"/>
      <c r="C107" s="303"/>
      <c r="D107" s="163"/>
      <c r="E107" s="163"/>
      <c r="F107" s="163"/>
      <c r="G107" s="163"/>
      <c r="H107" s="163"/>
      <c r="I107" s="163">
        <v>39</v>
      </c>
      <c r="J107" s="163" t="s">
        <v>206</v>
      </c>
      <c r="K107" s="163"/>
      <c r="L107" s="163"/>
      <c r="M107" s="163"/>
      <c r="N107" s="163"/>
      <c r="O107" s="163"/>
      <c r="P107" s="163"/>
      <c r="Q107" s="163"/>
      <c r="R107" s="163"/>
      <c r="S107" s="163"/>
      <c r="T107" s="163"/>
      <c r="U107" s="163"/>
      <c r="V107" s="166">
        <v>34</v>
      </c>
      <c r="W107" s="170" t="s">
        <v>488</v>
      </c>
      <c r="X107" s="174" t="s">
        <v>374</v>
      </c>
      <c r="Y107" s="170" t="s">
        <v>76</v>
      </c>
      <c r="Z107" s="183">
        <v>0.5</v>
      </c>
      <c r="AA107" s="183"/>
      <c r="AB107" s="183">
        <v>0.5</v>
      </c>
      <c r="AC107" s="183"/>
      <c r="AD107" s="183"/>
      <c r="AE107" s="183"/>
      <c r="AF107" s="183">
        <v>0.5</v>
      </c>
      <c r="AG107" s="183">
        <v>0.1</v>
      </c>
      <c r="AH107" s="185"/>
      <c r="AI107" s="164"/>
      <c r="AJ107" s="164"/>
      <c r="AK107" s="164"/>
      <c r="AL107" s="164"/>
      <c r="AM107" s="164"/>
      <c r="AN107" s="164"/>
      <c r="AO107" s="164"/>
      <c r="AP107" s="166"/>
      <c r="AQ107" s="163"/>
      <c r="AR107" s="163"/>
      <c r="AS107" s="163"/>
      <c r="AT107" s="163"/>
      <c r="AU107" s="163"/>
      <c r="AV107" s="163"/>
      <c r="AW107" s="163"/>
    </row>
    <row r="108" spans="1:49" ht="25.5">
      <c r="A108" s="163"/>
      <c r="B108" s="285"/>
      <c r="C108" s="303"/>
      <c r="D108" s="163"/>
      <c r="E108" s="163"/>
      <c r="F108" s="163"/>
      <c r="G108" s="163"/>
      <c r="H108" s="163"/>
      <c r="I108" s="163">
        <v>40</v>
      </c>
      <c r="J108" s="163" t="s">
        <v>238</v>
      </c>
      <c r="K108" s="163"/>
      <c r="L108" s="163"/>
      <c r="M108" s="163"/>
      <c r="N108" s="163"/>
      <c r="O108" s="163"/>
      <c r="P108" s="163"/>
      <c r="Q108" s="163"/>
      <c r="R108" s="163"/>
      <c r="S108" s="163"/>
      <c r="T108" s="163"/>
      <c r="U108" s="163"/>
      <c r="V108" s="166">
        <v>35</v>
      </c>
      <c r="W108" s="170" t="s">
        <v>495</v>
      </c>
      <c r="X108" s="174" t="s">
        <v>383</v>
      </c>
      <c r="Y108" s="170" t="s">
        <v>92</v>
      </c>
      <c r="Z108" s="183">
        <v>0.5</v>
      </c>
      <c r="AA108" s="183">
        <v>0.2</v>
      </c>
      <c r="AB108" s="183">
        <v>0.5</v>
      </c>
      <c r="AC108" s="183">
        <v>0.2</v>
      </c>
      <c r="AD108" s="183"/>
      <c r="AE108" s="183"/>
      <c r="AF108" s="183"/>
      <c r="AG108" s="183">
        <v>0.1</v>
      </c>
      <c r="AH108" s="183">
        <v>0.1</v>
      </c>
      <c r="AI108" s="164"/>
      <c r="AJ108" s="164"/>
      <c r="AK108" s="164"/>
      <c r="AL108" s="164"/>
      <c r="AM108" s="164"/>
      <c r="AN108" s="164"/>
      <c r="AO108" s="164"/>
      <c r="AP108" s="166"/>
      <c r="AQ108" s="163"/>
      <c r="AR108" s="163"/>
      <c r="AS108" s="163"/>
      <c r="AT108" s="163"/>
      <c r="AU108" s="163"/>
      <c r="AV108" s="163"/>
      <c r="AW108" s="163"/>
    </row>
    <row r="109" spans="1:49" ht="25.5">
      <c r="A109" s="163"/>
      <c r="B109" s="285"/>
      <c r="C109" s="303"/>
      <c r="D109" s="163"/>
      <c r="E109" s="163"/>
      <c r="F109" s="163"/>
      <c r="G109" s="163"/>
      <c r="H109" s="163"/>
      <c r="I109" s="163">
        <v>41</v>
      </c>
      <c r="J109" s="163" t="s">
        <v>207</v>
      </c>
      <c r="K109" s="163"/>
      <c r="L109" s="163"/>
      <c r="M109" s="163"/>
      <c r="N109" s="163"/>
      <c r="O109" s="163"/>
      <c r="P109" s="163"/>
      <c r="Q109" s="163"/>
      <c r="R109" s="163"/>
      <c r="S109" s="163"/>
      <c r="T109" s="163"/>
      <c r="U109" s="163"/>
      <c r="V109" s="166">
        <v>36</v>
      </c>
      <c r="W109" s="170" t="s">
        <v>612</v>
      </c>
      <c r="X109" s="174"/>
      <c r="Y109" s="170" t="s">
        <v>593</v>
      </c>
      <c r="Z109" s="183">
        <v>1</v>
      </c>
      <c r="AA109" s="183">
        <v>1</v>
      </c>
      <c r="AB109" s="183">
        <v>1</v>
      </c>
      <c r="AC109" s="183"/>
      <c r="AD109" s="183"/>
      <c r="AE109" s="183"/>
      <c r="AF109" s="183"/>
      <c r="AG109" s="183"/>
      <c r="AH109" s="183"/>
      <c r="AI109" s="164"/>
      <c r="AJ109" s="164"/>
      <c r="AK109" s="164"/>
      <c r="AL109" s="164"/>
      <c r="AM109" s="164"/>
      <c r="AN109" s="164"/>
      <c r="AO109" s="164"/>
      <c r="AP109" s="166"/>
      <c r="AQ109" s="163"/>
      <c r="AR109" s="163"/>
      <c r="AS109" s="163"/>
      <c r="AT109" s="163"/>
      <c r="AU109" s="163"/>
      <c r="AV109" s="163"/>
      <c r="AW109" s="163"/>
    </row>
    <row r="110" spans="1:49" ht="51">
      <c r="A110" s="163"/>
      <c r="B110" s="285"/>
      <c r="C110" s="303"/>
      <c r="D110" s="163"/>
      <c r="E110" s="163"/>
      <c r="F110" s="163"/>
      <c r="G110" s="163"/>
      <c r="H110" s="163"/>
      <c r="I110" s="163">
        <v>42</v>
      </c>
      <c r="J110" s="163" t="s">
        <v>239</v>
      </c>
      <c r="K110" s="163"/>
      <c r="L110" s="163"/>
      <c r="M110" s="163"/>
      <c r="N110" s="163"/>
      <c r="O110" s="163"/>
      <c r="P110" s="163"/>
      <c r="Q110" s="163"/>
      <c r="R110" s="163"/>
      <c r="S110" s="163"/>
      <c r="T110" s="163"/>
      <c r="U110" s="163"/>
      <c r="V110" s="166">
        <v>37</v>
      </c>
      <c r="W110" s="170" t="s">
        <v>594</v>
      </c>
      <c r="X110" s="174"/>
      <c r="Y110" s="170" t="s">
        <v>595</v>
      </c>
      <c r="Z110" s="183">
        <v>0.15</v>
      </c>
      <c r="AA110" s="183">
        <v>0.1</v>
      </c>
      <c r="AB110" s="183">
        <v>0.4</v>
      </c>
      <c r="AC110" s="183">
        <v>0.6</v>
      </c>
      <c r="AD110" s="183">
        <v>0.4</v>
      </c>
      <c r="AE110" s="183">
        <v>0.4</v>
      </c>
      <c r="AF110" s="183"/>
      <c r="AG110" s="183"/>
      <c r="AH110" s="183"/>
      <c r="AI110" s="164"/>
      <c r="AJ110" s="164"/>
      <c r="AK110" s="164"/>
      <c r="AL110" s="164"/>
      <c r="AM110" s="164"/>
      <c r="AN110" s="164"/>
      <c r="AO110" s="164"/>
      <c r="AP110" s="166"/>
      <c r="AQ110" s="163"/>
      <c r="AR110" s="163"/>
      <c r="AS110" s="163"/>
      <c r="AT110" s="163"/>
      <c r="AU110" s="163"/>
      <c r="AV110" s="163"/>
      <c r="AW110" s="163"/>
    </row>
    <row r="111" spans="1:49" ht="38.25">
      <c r="A111" s="163"/>
      <c r="B111" s="285"/>
      <c r="C111" s="303"/>
      <c r="D111" s="163"/>
      <c r="E111" s="163"/>
      <c r="F111" s="163"/>
      <c r="G111" s="163"/>
      <c r="H111" s="163"/>
      <c r="I111" s="163">
        <v>43</v>
      </c>
      <c r="J111" s="163" t="s">
        <v>222</v>
      </c>
      <c r="K111" s="163"/>
      <c r="L111" s="163"/>
      <c r="M111" s="163"/>
      <c r="N111" s="163"/>
      <c r="O111" s="163"/>
      <c r="P111" s="163"/>
      <c r="Q111" s="163"/>
      <c r="R111" s="163"/>
      <c r="S111" s="163"/>
      <c r="T111" s="163"/>
      <c r="U111" s="163"/>
      <c r="V111" s="166">
        <v>38</v>
      </c>
      <c r="W111" s="170" t="s">
        <v>596</v>
      </c>
      <c r="X111" s="174"/>
      <c r="Y111" s="170" t="s">
        <v>597</v>
      </c>
      <c r="Z111" s="183">
        <v>0.15</v>
      </c>
      <c r="AA111" s="183">
        <v>0.25</v>
      </c>
      <c r="AB111" s="183">
        <v>0.4</v>
      </c>
      <c r="AC111" s="183">
        <v>0.6</v>
      </c>
      <c r="AD111" s="183">
        <v>0.4</v>
      </c>
      <c r="AE111" s="183">
        <v>0.4</v>
      </c>
      <c r="AF111" s="183"/>
      <c r="AG111" s="183"/>
      <c r="AH111" s="183"/>
      <c r="AI111" s="164"/>
      <c r="AJ111" s="164"/>
      <c r="AK111" s="164"/>
      <c r="AL111" s="164"/>
      <c r="AM111" s="164"/>
      <c r="AN111" s="164"/>
      <c r="AO111" s="164"/>
      <c r="AP111" s="166"/>
      <c r="AQ111" s="163"/>
      <c r="AR111" s="163"/>
      <c r="AS111" s="163"/>
      <c r="AT111" s="163"/>
      <c r="AU111" s="163"/>
      <c r="AV111" s="163"/>
      <c r="AW111" s="163"/>
    </row>
    <row r="112" spans="1:49" ht="38.25">
      <c r="A112" s="163"/>
      <c r="B112" s="285"/>
      <c r="C112" s="303"/>
      <c r="D112" s="163"/>
      <c r="E112" s="163"/>
      <c r="F112" s="163"/>
      <c r="G112" s="163"/>
      <c r="H112" s="163"/>
      <c r="I112" s="163">
        <v>44</v>
      </c>
      <c r="J112" s="163" t="s">
        <v>269</v>
      </c>
      <c r="K112" s="163"/>
      <c r="L112" s="163"/>
      <c r="M112" s="163"/>
      <c r="N112" s="163"/>
      <c r="O112" s="163"/>
      <c r="P112" s="163"/>
      <c r="Q112" s="163"/>
      <c r="R112" s="163"/>
      <c r="S112" s="163"/>
      <c r="T112" s="163"/>
      <c r="U112" s="163"/>
      <c r="V112" s="166">
        <v>39</v>
      </c>
      <c r="W112" s="170" t="s">
        <v>598</v>
      </c>
      <c r="X112" s="174"/>
      <c r="Y112" s="170" t="s">
        <v>599</v>
      </c>
      <c r="Z112" s="183"/>
      <c r="AA112" s="183">
        <v>0.3</v>
      </c>
      <c r="AB112" s="183"/>
      <c r="AC112" s="183">
        <v>0.5</v>
      </c>
      <c r="AD112" s="183">
        <v>0.5</v>
      </c>
      <c r="AE112" s="183"/>
      <c r="AF112" s="183"/>
      <c r="AG112" s="183"/>
      <c r="AH112" s="183"/>
      <c r="AI112" s="164"/>
      <c r="AJ112" s="164"/>
      <c r="AK112" s="164"/>
      <c r="AL112" s="164"/>
      <c r="AM112" s="164"/>
      <c r="AN112" s="164"/>
      <c r="AO112" s="164"/>
      <c r="AP112" s="166"/>
      <c r="AQ112" s="163"/>
      <c r="AR112" s="163"/>
      <c r="AS112" s="163"/>
      <c r="AT112" s="163"/>
      <c r="AU112" s="163"/>
      <c r="AV112" s="163"/>
      <c r="AW112" s="163"/>
    </row>
    <row r="113" spans="1:49" ht="51">
      <c r="A113" s="163"/>
      <c r="B113" s="285"/>
      <c r="C113" s="303"/>
      <c r="D113" s="163"/>
      <c r="E113" s="163"/>
      <c r="F113" s="163"/>
      <c r="G113" s="163"/>
      <c r="H113" s="163"/>
      <c r="I113" s="163">
        <v>45</v>
      </c>
      <c r="J113" s="163" t="s">
        <v>243</v>
      </c>
      <c r="K113" s="163"/>
      <c r="L113" s="163"/>
      <c r="M113" s="163"/>
      <c r="N113" s="163"/>
      <c r="O113" s="163"/>
      <c r="P113" s="163"/>
      <c r="Q113" s="163"/>
      <c r="R113" s="163"/>
      <c r="S113" s="163"/>
      <c r="T113" s="163"/>
      <c r="U113" s="163"/>
      <c r="V113" s="166">
        <v>40</v>
      </c>
      <c r="W113" s="170" t="s">
        <v>600</v>
      </c>
      <c r="X113" s="174"/>
      <c r="Y113" s="170" t="s">
        <v>601</v>
      </c>
      <c r="Z113" s="183">
        <v>0.15</v>
      </c>
      <c r="AA113" s="183"/>
      <c r="AB113" s="183">
        <v>0.1</v>
      </c>
      <c r="AC113" s="183">
        <v>0.6</v>
      </c>
      <c r="AD113" s="183">
        <v>0.3</v>
      </c>
      <c r="AE113" s="183">
        <v>0.3</v>
      </c>
      <c r="AF113" s="183"/>
      <c r="AG113" s="183"/>
      <c r="AH113" s="183"/>
      <c r="AI113" s="164"/>
      <c r="AJ113" s="164"/>
      <c r="AK113" s="164"/>
      <c r="AL113" s="164"/>
      <c r="AM113" s="164"/>
      <c r="AN113" s="164"/>
      <c r="AO113" s="164"/>
      <c r="AP113" s="166"/>
      <c r="AQ113" s="163"/>
      <c r="AR113" s="163"/>
      <c r="AS113" s="163"/>
      <c r="AT113" s="163"/>
      <c r="AU113" s="163"/>
      <c r="AV113" s="163"/>
      <c r="AW113" s="163"/>
    </row>
    <row r="114" spans="1:49" ht="31.5">
      <c r="A114" s="163"/>
      <c r="B114" s="285"/>
      <c r="C114" s="303"/>
      <c r="D114" s="163"/>
      <c r="E114" s="163"/>
      <c r="F114" s="163"/>
      <c r="G114" s="163"/>
      <c r="H114" s="163"/>
      <c r="I114" s="163">
        <v>46</v>
      </c>
      <c r="J114" s="163" t="s">
        <v>270</v>
      </c>
      <c r="K114" s="163"/>
      <c r="L114" s="163"/>
      <c r="M114" s="163"/>
      <c r="N114" s="163"/>
      <c r="O114" s="163"/>
      <c r="P114" s="163"/>
      <c r="Q114" s="163"/>
      <c r="R114" s="163"/>
      <c r="S114" s="163"/>
      <c r="T114" s="163"/>
      <c r="U114" s="163"/>
      <c r="V114" s="166">
        <v>41</v>
      </c>
      <c r="W114" s="190" t="s">
        <v>480</v>
      </c>
      <c r="X114" s="174"/>
      <c r="Y114" s="170"/>
      <c r="Z114" s="183"/>
      <c r="AA114" s="183"/>
      <c r="AB114" s="183"/>
      <c r="AC114" s="183"/>
      <c r="AD114" s="183"/>
      <c r="AE114" s="183"/>
      <c r="AF114" s="183"/>
      <c r="AG114" s="183"/>
      <c r="AH114" s="183"/>
      <c r="AI114" s="164"/>
      <c r="AJ114" s="164"/>
      <c r="AK114" s="164"/>
      <c r="AL114" s="164"/>
      <c r="AM114" s="164"/>
      <c r="AN114" s="164"/>
      <c r="AO114" s="164"/>
      <c r="AP114" s="166"/>
      <c r="AQ114" s="163"/>
      <c r="AR114" s="163"/>
      <c r="AS114" s="163"/>
      <c r="AT114" s="163"/>
      <c r="AU114" s="163"/>
      <c r="AV114" s="163"/>
      <c r="AW114" s="163"/>
    </row>
    <row r="115" spans="1:49" ht="25.5">
      <c r="A115" s="163"/>
      <c r="B115" s="285"/>
      <c r="C115" s="303"/>
      <c r="D115" s="163"/>
      <c r="E115" s="163"/>
      <c r="F115" s="163"/>
      <c r="G115" s="163"/>
      <c r="H115" s="163"/>
      <c r="I115" s="163">
        <v>47</v>
      </c>
      <c r="J115" s="163" t="s">
        <v>248</v>
      </c>
      <c r="K115" s="163"/>
      <c r="L115" s="163"/>
      <c r="M115" s="163"/>
      <c r="N115" s="163"/>
      <c r="O115" s="163"/>
      <c r="P115" s="163"/>
      <c r="Q115" s="163"/>
      <c r="R115" s="163"/>
      <c r="S115" s="163"/>
      <c r="T115" s="163"/>
      <c r="U115" s="163"/>
      <c r="V115" s="166">
        <v>42</v>
      </c>
      <c r="W115" s="170" t="s">
        <v>515</v>
      </c>
      <c r="X115" s="174" t="s">
        <v>410</v>
      </c>
      <c r="Y115" s="170" t="s">
        <v>140</v>
      </c>
      <c r="Z115" s="183"/>
      <c r="AA115" s="183">
        <v>0.3</v>
      </c>
      <c r="AB115" s="183"/>
      <c r="AC115" s="183"/>
      <c r="AD115" s="183"/>
      <c r="AE115" s="183"/>
      <c r="AF115" s="183"/>
      <c r="AG115" s="183"/>
      <c r="AH115" s="183"/>
      <c r="AI115" s="185"/>
      <c r="AJ115" s="185"/>
      <c r="AK115" s="185"/>
      <c r="AL115" s="185">
        <v>0.3</v>
      </c>
      <c r="AM115" s="185">
        <v>0.3</v>
      </c>
      <c r="AN115" s="185">
        <v>0.3</v>
      </c>
      <c r="AO115" s="185"/>
      <c r="AP115" s="166"/>
      <c r="AQ115" s="163"/>
      <c r="AR115" s="163"/>
      <c r="AS115" s="163"/>
      <c r="AT115" s="163"/>
      <c r="AU115" s="163"/>
      <c r="AV115" s="163"/>
      <c r="AW115" s="163"/>
    </row>
    <row r="116" spans="1:49" ht="25.5">
      <c r="A116" s="163"/>
      <c r="B116" s="285"/>
      <c r="C116" s="303"/>
      <c r="D116" s="163"/>
      <c r="E116" s="163"/>
      <c r="F116" s="163"/>
      <c r="G116" s="163"/>
      <c r="H116" s="163"/>
      <c r="I116" s="163">
        <v>48</v>
      </c>
      <c r="J116" s="163" t="s">
        <v>250</v>
      </c>
      <c r="K116" s="163"/>
      <c r="L116" s="163"/>
      <c r="M116" s="163"/>
      <c r="N116" s="163"/>
      <c r="O116" s="163"/>
      <c r="P116" s="163"/>
      <c r="Q116" s="163"/>
      <c r="R116" s="163"/>
      <c r="S116" s="163"/>
      <c r="T116" s="163"/>
      <c r="U116" s="163"/>
      <c r="V116" s="166">
        <v>43</v>
      </c>
      <c r="W116" s="170" t="s">
        <v>527</v>
      </c>
      <c r="X116" s="186"/>
      <c r="Y116" s="170" t="s">
        <v>473</v>
      </c>
      <c r="Z116" s="164"/>
      <c r="AA116" s="164"/>
      <c r="AB116" s="164"/>
      <c r="AC116" s="164"/>
      <c r="AD116" s="164"/>
      <c r="AE116" s="164"/>
      <c r="AF116" s="164"/>
      <c r="AG116" s="164"/>
      <c r="AH116" s="164"/>
      <c r="AI116" s="185">
        <v>0.3</v>
      </c>
      <c r="AJ116" s="185">
        <v>0.3</v>
      </c>
      <c r="AK116" s="185">
        <v>0.3</v>
      </c>
      <c r="AL116" s="185">
        <v>0.3</v>
      </c>
      <c r="AM116" s="185">
        <v>0.3</v>
      </c>
      <c r="AN116" s="185">
        <v>0.3</v>
      </c>
      <c r="AO116" s="164"/>
      <c r="AP116" s="164"/>
      <c r="AQ116" s="163"/>
      <c r="AR116" s="163"/>
      <c r="AS116" s="163"/>
      <c r="AT116" s="163"/>
      <c r="AU116" s="163"/>
      <c r="AV116" s="163"/>
      <c r="AW116" s="163"/>
    </row>
    <row r="117" spans="1:49" ht="25.5">
      <c r="A117" s="163"/>
      <c r="B117" s="285"/>
      <c r="C117" s="303"/>
      <c r="D117" s="163"/>
      <c r="E117" s="163"/>
      <c r="F117" s="163"/>
      <c r="G117" s="163"/>
      <c r="H117" s="163"/>
      <c r="I117" s="163">
        <v>49</v>
      </c>
      <c r="J117" s="163" t="s">
        <v>254</v>
      </c>
      <c r="K117" s="163"/>
      <c r="L117" s="163"/>
      <c r="M117" s="163"/>
      <c r="N117" s="163"/>
      <c r="O117" s="163"/>
      <c r="P117" s="163"/>
      <c r="Q117" s="163"/>
      <c r="R117" s="163"/>
      <c r="S117" s="163"/>
      <c r="T117" s="163"/>
      <c r="U117" s="163"/>
      <c r="V117" s="166">
        <v>44</v>
      </c>
      <c r="W117" s="170" t="s">
        <v>522</v>
      </c>
      <c r="X117" s="174" t="s">
        <v>421</v>
      </c>
      <c r="Y117" s="170" t="s">
        <v>420</v>
      </c>
      <c r="Z117" s="183"/>
      <c r="AA117" s="183"/>
      <c r="AB117" s="183"/>
      <c r="AC117" s="183"/>
      <c r="AD117" s="183"/>
      <c r="AE117" s="183"/>
      <c r="AF117" s="183"/>
      <c r="AG117" s="183"/>
      <c r="AH117" s="183"/>
      <c r="AI117" s="185"/>
      <c r="AJ117" s="185"/>
      <c r="AK117" s="185"/>
      <c r="AL117" s="185"/>
      <c r="AM117" s="185"/>
      <c r="AN117" s="185"/>
      <c r="AO117" s="185">
        <v>0.8</v>
      </c>
      <c r="AP117" s="166"/>
      <c r="AQ117" s="163"/>
      <c r="AR117" s="163"/>
      <c r="AS117" s="163"/>
      <c r="AT117" s="163"/>
      <c r="AU117" s="163"/>
      <c r="AV117" s="163"/>
      <c r="AW117" s="163"/>
    </row>
    <row r="118" spans="1:49" ht="38.25">
      <c r="A118" s="163"/>
      <c r="B118" s="285"/>
      <c r="C118" s="303"/>
      <c r="D118" s="163"/>
      <c r="E118" s="163"/>
      <c r="F118" s="163"/>
      <c r="G118" s="163"/>
      <c r="H118" s="163"/>
      <c r="I118" s="163">
        <v>50</v>
      </c>
      <c r="J118" s="163" t="s">
        <v>208</v>
      </c>
      <c r="K118" s="163"/>
      <c r="L118" s="163"/>
      <c r="M118" s="163"/>
      <c r="N118" s="163"/>
      <c r="O118" s="163"/>
      <c r="P118" s="163"/>
      <c r="Q118" s="163"/>
      <c r="R118" s="163"/>
      <c r="S118" s="163"/>
      <c r="T118" s="163"/>
      <c r="U118" s="163"/>
      <c r="V118" s="166">
        <v>45</v>
      </c>
      <c r="W118" s="170" t="s">
        <v>523</v>
      </c>
      <c r="X118" s="174" t="s">
        <v>423</v>
      </c>
      <c r="Y118" s="170" t="s">
        <v>422</v>
      </c>
      <c r="Z118" s="183"/>
      <c r="AA118" s="183"/>
      <c r="AB118" s="183"/>
      <c r="AC118" s="183"/>
      <c r="AD118" s="183"/>
      <c r="AE118" s="183"/>
      <c r="AF118" s="183"/>
      <c r="AG118" s="183"/>
      <c r="AH118" s="183"/>
      <c r="AI118" s="185"/>
      <c r="AJ118" s="185"/>
      <c r="AK118" s="185"/>
      <c r="AL118" s="185"/>
      <c r="AM118" s="185"/>
      <c r="AN118" s="185"/>
      <c r="AO118" s="185">
        <v>1</v>
      </c>
      <c r="AP118" s="166"/>
      <c r="AQ118" s="163"/>
      <c r="AR118" s="163"/>
      <c r="AS118" s="163"/>
      <c r="AT118" s="163"/>
      <c r="AU118" s="163"/>
      <c r="AV118" s="163"/>
      <c r="AW118" s="163"/>
    </row>
    <row r="119" spans="1:49" ht="25.5">
      <c r="A119" s="163"/>
      <c r="B119" s="285"/>
      <c r="C119" s="303"/>
      <c r="D119" s="163"/>
      <c r="E119" s="163"/>
      <c r="F119" s="163"/>
      <c r="G119" s="163"/>
      <c r="H119" s="163"/>
      <c r="I119" s="163">
        <v>51</v>
      </c>
      <c r="J119" s="163" t="s">
        <v>256</v>
      </c>
      <c r="K119" s="163"/>
      <c r="L119" s="163"/>
      <c r="M119" s="163"/>
      <c r="N119" s="163"/>
      <c r="O119" s="163"/>
      <c r="P119" s="163"/>
      <c r="Q119" s="163"/>
      <c r="R119" s="163"/>
      <c r="S119" s="163"/>
      <c r="T119" s="163"/>
      <c r="U119" s="163"/>
      <c r="V119" s="166">
        <v>46</v>
      </c>
      <c r="W119" s="170" t="s">
        <v>509</v>
      </c>
      <c r="X119" s="174" t="s">
        <v>399</v>
      </c>
      <c r="Y119" s="170" t="s">
        <v>126</v>
      </c>
      <c r="Z119" s="183"/>
      <c r="AA119" s="183"/>
      <c r="AB119" s="183"/>
      <c r="AC119" s="183">
        <v>0.2</v>
      </c>
      <c r="AD119" s="183"/>
      <c r="AE119" s="183"/>
      <c r="AF119" s="183">
        <v>0.3</v>
      </c>
      <c r="AG119" s="183"/>
      <c r="AH119" s="183">
        <v>0.5</v>
      </c>
      <c r="AI119" s="164"/>
      <c r="AJ119" s="164"/>
      <c r="AK119" s="164"/>
      <c r="AL119" s="164"/>
      <c r="AM119" s="164"/>
      <c r="AN119" s="164"/>
      <c r="AO119" s="164"/>
      <c r="AP119" s="166"/>
      <c r="AQ119" s="163"/>
      <c r="AR119" s="163"/>
      <c r="AS119" s="163"/>
      <c r="AT119" s="163"/>
      <c r="AU119" s="163"/>
      <c r="AV119" s="163"/>
      <c r="AW119" s="163"/>
    </row>
    <row r="120" spans="1:49" ht="25.5">
      <c r="A120" s="163"/>
      <c r="B120" s="285"/>
      <c r="C120" s="303"/>
      <c r="D120" s="163"/>
      <c r="E120" s="163"/>
      <c r="F120" s="163"/>
      <c r="G120" s="163"/>
      <c r="H120" s="163"/>
      <c r="I120" s="163">
        <v>52</v>
      </c>
      <c r="J120" s="163" t="s">
        <v>258</v>
      </c>
      <c r="K120" s="163"/>
      <c r="L120" s="163"/>
      <c r="M120" s="163"/>
      <c r="N120" s="163"/>
      <c r="O120" s="163"/>
      <c r="P120" s="163"/>
      <c r="Q120" s="163"/>
      <c r="R120" s="163"/>
      <c r="S120" s="163"/>
      <c r="T120" s="163"/>
      <c r="U120" s="163"/>
      <c r="V120" s="166">
        <v>47</v>
      </c>
      <c r="W120" s="170" t="s">
        <v>519</v>
      </c>
      <c r="X120" s="174" t="s">
        <v>416</v>
      </c>
      <c r="Y120" s="170" t="s">
        <v>415</v>
      </c>
      <c r="Z120" s="183"/>
      <c r="AA120" s="183">
        <v>0.3</v>
      </c>
      <c r="AB120" s="183"/>
      <c r="AC120" s="183"/>
      <c r="AD120" s="188">
        <v>-0.1</v>
      </c>
      <c r="AE120" s="183"/>
      <c r="AF120" s="183"/>
      <c r="AG120" s="183"/>
      <c r="AH120" s="183"/>
      <c r="AI120" s="185"/>
      <c r="AJ120" s="185"/>
      <c r="AK120" s="185"/>
      <c r="AL120" s="185"/>
      <c r="AM120" s="185"/>
      <c r="AN120" s="185"/>
      <c r="AO120" s="185"/>
      <c r="AP120" s="166"/>
      <c r="AQ120" s="163"/>
      <c r="AR120" s="163"/>
      <c r="AS120" s="163"/>
      <c r="AT120" s="163"/>
      <c r="AU120" s="163"/>
      <c r="AV120" s="163"/>
      <c r="AW120" s="163"/>
    </row>
    <row r="121" spans="1:49" ht="12.75">
      <c r="A121" s="163"/>
      <c r="B121" s="285"/>
      <c r="C121" s="303"/>
      <c r="D121" s="163"/>
      <c r="E121" s="163"/>
      <c r="F121" s="163"/>
      <c r="G121" s="163"/>
      <c r="H121" s="163"/>
      <c r="I121" s="163">
        <v>53</v>
      </c>
      <c r="J121" s="163" t="s">
        <v>209</v>
      </c>
      <c r="K121" s="163"/>
      <c r="L121" s="163"/>
      <c r="M121" s="163"/>
      <c r="N121" s="163"/>
      <c r="O121" s="163"/>
      <c r="P121" s="163"/>
      <c r="Q121" s="163"/>
      <c r="R121" s="163"/>
      <c r="S121" s="163"/>
      <c r="T121" s="163"/>
      <c r="U121" s="163"/>
      <c r="V121" s="166">
        <v>48</v>
      </c>
      <c r="W121" s="170" t="s">
        <v>516</v>
      </c>
      <c r="X121" s="174" t="s">
        <v>411</v>
      </c>
      <c r="Y121" s="170" t="s">
        <v>142</v>
      </c>
      <c r="Z121" s="183"/>
      <c r="AA121" s="183"/>
      <c r="AB121" s="183"/>
      <c r="AC121" s="183"/>
      <c r="AD121" s="183"/>
      <c r="AE121" s="183"/>
      <c r="AF121" s="183"/>
      <c r="AG121" s="183"/>
      <c r="AH121" s="183"/>
      <c r="AI121" s="185">
        <v>0.3</v>
      </c>
      <c r="AJ121" s="185">
        <v>0.3</v>
      </c>
      <c r="AK121" s="185">
        <v>0</v>
      </c>
      <c r="AL121" s="185">
        <v>0.3</v>
      </c>
      <c r="AM121" s="185">
        <v>0.3</v>
      </c>
      <c r="AN121" s="185">
        <v>0</v>
      </c>
      <c r="AO121" s="185"/>
      <c r="AP121" s="166"/>
      <c r="AQ121" s="163"/>
      <c r="AR121" s="163"/>
      <c r="AS121" s="163"/>
      <c r="AT121" s="163"/>
      <c r="AU121" s="163"/>
      <c r="AV121" s="163"/>
      <c r="AW121" s="163"/>
    </row>
    <row r="122" spans="1:49" ht="12.75">
      <c r="A122" s="163"/>
      <c r="B122" s="285"/>
      <c r="C122" s="303"/>
      <c r="D122" s="163"/>
      <c r="E122" s="163"/>
      <c r="F122" s="163"/>
      <c r="G122" s="163"/>
      <c r="H122" s="163"/>
      <c r="I122" s="163">
        <v>54</v>
      </c>
      <c r="J122" s="163" t="s">
        <v>263</v>
      </c>
      <c r="K122" s="163"/>
      <c r="L122" s="163"/>
      <c r="M122" s="163"/>
      <c r="N122" s="163"/>
      <c r="O122" s="163"/>
      <c r="P122" s="163"/>
      <c r="Q122" s="163"/>
      <c r="R122" s="163"/>
      <c r="S122" s="163"/>
      <c r="T122" s="163"/>
      <c r="U122" s="163"/>
      <c r="V122" s="166">
        <v>49</v>
      </c>
      <c r="W122" s="170" t="s">
        <v>517</v>
      </c>
      <c r="X122" s="174" t="s">
        <v>412</v>
      </c>
      <c r="Y122" s="170" t="s">
        <v>144</v>
      </c>
      <c r="Z122" s="183"/>
      <c r="AA122" s="183"/>
      <c r="AB122" s="183"/>
      <c r="AC122" s="183"/>
      <c r="AD122" s="183"/>
      <c r="AE122" s="183"/>
      <c r="AF122" s="183"/>
      <c r="AG122" s="183"/>
      <c r="AH122" s="183"/>
      <c r="AI122" s="185">
        <v>0.3</v>
      </c>
      <c r="AJ122" s="185">
        <v>0.3</v>
      </c>
      <c r="AK122" s="185"/>
      <c r="AL122" s="185">
        <v>0.3</v>
      </c>
      <c r="AM122" s="185">
        <v>0.3</v>
      </c>
      <c r="AN122" s="185"/>
      <c r="AO122" s="185"/>
      <c r="AP122" s="166"/>
      <c r="AQ122" s="163"/>
      <c r="AR122" s="163"/>
      <c r="AS122" s="163"/>
      <c r="AT122" s="163"/>
      <c r="AU122" s="163"/>
      <c r="AV122" s="163"/>
      <c r="AW122" s="163"/>
    </row>
    <row r="123" spans="1:49" ht="25.5">
      <c r="A123" s="163"/>
      <c r="B123" s="285"/>
      <c r="C123" s="303"/>
      <c r="D123" s="163"/>
      <c r="E123" s="163"/>
      <c r="F123" s="163"/>
      <c r="G123" s="163"/>
      <c r="H123" s="163"/>
      <c r="I123" s="163">
        <v>55</v>
      </c>
      <c r="J123" s="163" t="s">
        <v>233</v>
      </c>
      <c r="K123" s="163"/>
      <c r="L123" s="163"/>
      <c r="M123" s="163"/>
      <c r="N123" s="163"/>
      <c r="O123" s="163"/>
      <c r="P123" s="163"/>
      <c r="Q123" s="163"/>
      <c r="R123" s="163"/>
      <c r="S123" s="163"/>
      <c r="T123" s="163"/>
      <c r="U123" s="163"/>
      <c r="V123" s="166">
        <v>50</v>
      </c>
      <c r="W123" s="170" t="s">
        <v>521</v>
      </c>
      <c r="X123" s="174" t="s">
        <v>419</v>
      </c>
      <c r="Y123" s="170" t="s">
        <v>153</v>
      </c>
      <c r="Z123" s="183"/>
      <c r="AA123" s="183"/>
      <c r="AB123" s="183"/>
      <c r="AC123" s="183"/>
      <c r="AD123" s="183"/>
      <c r="AE123" s="183"/>
      <c r="AF123" s="183"/>
      <c r="AG123" s="183"/>
      <c r="AH123" s="183"/>
      <c r="AI123" s="185"/>
      <c r="AJ123" s="185"/>
      <c r="AK123" s="185"/>
      <c r="AL123" s="185"/>
      <c r="AM123" s="185"/>
      <c r="AN123" s="185"/>
      <c r="AO123" s="185">
        <v>0.5</v>
      </c>
      <c r="AP123" s="166"/>
      <c r="AQ123" s="163"/>
      <c r="AR123" s="163"/>
      <c r="AS123" s="163"/>
      <c r="AT123" s="163"/>
      <c r="AU123" s="163"/>
      <c r="AV123" s="163"/>
      <c r="AW123" s="163"/>
    </row>
    <row r="124" spans="1:49" ht="25.5">
      <c r="A124" s="163"/>
      <c r="B124" s="285"/>
      <c r="C124" s="303"/>
      <c r="D124" s="163"/>
      <c r="E124" s="163"/>
      <c r="F124" s="163"/>
      <c r="G124" s="163"/>
      <c r="H124" s="163"/>
      <c r="I124" s="163">
        <v>56</v>
      </c>
      <c r="J124" s="163" t="s">
        <v>235</v>
      </c>
      <c r="K124" s="163"/>
      <c r="L124" s="163"/>
      <c r="M124" s="163"/>
      <c r="N124" s="163"/>
      <c r="O124" s="163"/>
      <c r="P124" s="163"/>
      <c r="Q124" s="163"/>
      <c r="R124" s="163"/>
      <c r="S124" s="163"/>
      <c r="T124" s="163"/>
      <c r="U124" s="163"/>
      <c r="V124" s="166">
        <v>51</v>
      </c>
      <c r="W124" s="170" t="s">
        <v>524</v>
      </c>
      <c r="X124" s="174" t="s">
        <v>424</v>
      </c>
      <c r="Y124" s="170" t="s">
        <v>169</v>
      </c>
      <c r="Z124" s="183"/>
      <c r="AA124" s="183"/>
      <c r="AB124" s="183"/>
      <c r="AC124" s="183"/>
      <c r="AD124" s="183"/>
      <c r="AE124" s="183"/>
      <c r="AF124" s="183"/>
      <c r="AG124" s="183"/>
      <c r="AH124" s="183"/>
      <c r="AI124" s="164"/>
      <c r="AJ124" s="164" t="s">
        <v>170</v>
      </c>
      <c r="AK124" s="164"/>
      <c r="AL124" s="164"/>
      <c r="AM124" s="164" t="s">
        <v>170</v>
      </c>
      <c r="AN124" s="164"/>
      <c r="AO124" s="164"/>
      <c r="AP124" s="166"/>
      <c r="AQ124" s="163"/>
      <c r="AR124" s="163"/>
      <c r="AS124" s="163"/>
      <c r="AT124" s="163"/>
      <c r="AU124" s="163"/>
      <c r="AV124" s="163"/>
      <c r="AW124" s="163"/>
    </row>
    <row r="125" spans="1:49" ht="25.5">
      <c r="A125" s="163"/>
      <c r="B125" s="285"/>
      <c r="C125" s="303"/>
      <c r="D125" s="163"/>
      <c r="E125" s="163"/>
      <c r="F125" s="163"/>
      <c r="G125" s="163"/>
      <c r="H125" s="163"/>
      <c r="I125" s="163">
        <v>57</v>
      </c>
      <c r="J125" s="163" t="s">
        <v>210</v>
      </c>
      <c r="K125" s="163"/>
      <c r="L125" s="163"/>
      <c r="M125" s="163"/>
      <c r="N125" s="163"/>
      <c r="O125" s="163"/>
      <c r="P125" s="163"/>
      <c r="Q125" s="163"/>
      <c r="R125" s="163"/>
      <c r="S125" s="163"/>
      <c r="T125" s="163"/>
      <c r="U125" s="163"/>
      <c r="V125" s="166">
        <v>52</v>
      </c>
      <c r="W125" s="170" t="s">
        <v>508</v>
      </c>
      <c r="X125" s="174" t="s">
        <v>398</v>
      </c>
      <c r="Y125" s="170" t="s">
        <v>124</v>
      </c>
      <c r="Z125" s="183"/>
      <c r="AA125" s="183"/>
      <c r="AB125" s="183"/>
      <c r="AC125" s="183"/>
      <c r="AD125" s="183"/>
      <c r="AE125" s="183"/>
      <c r="AF125" s="183">
        <v>0.3</v>
      </c>
      <c r="AG125" s="183"/>
      <c r="AH125" s="183"/>
      <c r="AI125" s="164"/>
      <c r="AJ125" s="164"/>
      <c r="AK125" s="164"/>
      <c r="AL125" s="164"/>
      <c r="AM125" s="164"/>
      <c r="AN125" s="164"/>
      <c r="AO125" s="164"/>
      <c r="AP125" s="166"/>
      <c r="AQ125" s="163"/>
      <c r="AR125" s="163"/>
      <c r="AS125" s="163"/>
      <c r="AT125" s="163"/>
      <c r="AU125" s="163"/>
      <c r="AV125" s="163"/>
      <c r="AW125" s="163"/>
    </row>
    <row r="126" spans="1:49" ht="25.5">
      <c r="A126" s="163"/>
      <c r="B126" s="285"/>
      <c r="C126" s="303"/>
      <c r="D126" s="163"/>
      <c r="E126" s="163"/>
      <c r="F126" s="163"/>
      <c r="G126" s="163"/>
      <c r="H126" s="163"/>
      <c r="I126" s="163">
        <v>58</v>
      </c>
      <c r="J126" s="163" t="s">
        <v>268</v>
      </c>
      <c r="K126" s="163"/>
      <c r="L126" s="163"/>
      <c r="M126" s="163"/>
      <c r="N126" s="163"/>
      <c r="O126" s="163"/>
      <c r="P126" s="163"/>
      <c r="Q126" s="163"/>
      <c r="R126" s="163"/>
      <c r="S126" s="163"/>
      <c r="T126" s="163"/>
      <c r="U126" s="163"/>
      <c r="V126" s="166">
        <v>53</v>
      </c>
      <c r="W126" s="170" t="s">
        <v>510</v>
      </c>
      <c r="X126" s="174" t="s">
        <v>401</v>
      </c>
      <c r="Y126" s="170" t="s">
        <v>400</v>
      </c>
      <c r="Z126" s="183"/>
      <c r="AA126" s="183"/>
      <c r="AB126" s="183">
        <v>0.3</v>
      </c>
      <c r="AC126" s="183">
        <v>0.4</v>
      </c>
      <c r="AD126" s="183"/>
      <c r="AE126" s="183"/>
      <c r="AF126" s="183"/>
      <c r="AG126" s="183"/>
      <c r="AH126" s="183"/>
      <c r="AI126" s="164"/>
      <c r="AJ126" s="164"/>
      <c r="AK126" s="164"/>
      <c r="AL126" s="164"/>
      <c r="AM126" s="164"/>
      <c r="AN126" s="164"/>
      <c r="AO126" s="164"/>
      <c r="AP126" s="166"/>
      <c r="AQ126" s="163"/>
      <c r="AR126" s="163"/>
      <c r="AS126" s="163"/>
      <c r="AT126" s="163"/>
      <c r="AU126" s="163"/>
      <c r="AV126" s="163"/>
      <c r="AW126" s="163"/>
    </row>
    <row r="127" spans="1:49" ht="25.5">
      <c r="A127" s="163"/>
      <c r="B127" s="285"/>
      <c r="C127" s="303"/>
      <c r="D127" s="163"/>
      <c r="E127" s="163"/>
      <c r="F127" s="163"/>
      <c r="G127" s="163"/>
      <c r="H127" s="163"/>
      <c r="I127" s="163">
        <v>59</v>
      </c>
      <c r="J127" s="163" t="s">
        <v>240</v>
      </c>
      <c r="K127" s="163"/>
      <c r="L127" s="163"/>
      <c r="M127" s="163"/>
      <c r="N127" s="163"/>
      <c r="O127" s="163"/>
      <c r="P127" s="163"/>
      <c r="Q127" s="163"/>
      <c r="R127" s="163"/>
      <c r="S127" s="163"/>
      <c r="T127" s="163"/>
      <c r="U127" s="163"/>
      <c r="V127" s="166">
        <v>54</v>
      </c>
      <c r="W127" s="170" t="s">
        <v>526</v>
      </c>
      <c r="X127" s="186"/>
      <c r="Y127" s="170" t="s">
        <v>472</v>
      </c>
      <c r="Z127" s="164"/>
      <c r="AA127" s="185">
        <v>0.95</v>
      </c>
      <c r="AB127" s="164"/>
      <c r="AC127" s="164"/>
      <c r="AD127" s="164"/>
      <c r="AE127" s="164"/>
      <c r="AF127" s="164"/>
      <c r="AG127" s="164"/>
      <c r="AH127" s="164"/>
      <c r="AI127" s="164"/>
      <c r="AJ127" s="164"/>
      <c r="AK127" s="164"/>
      <c r="AL127" s="164"/>
      <c r="AM127" s="164"/>
      <c r="AN127" s="164"/>
      <c r="AO127" s="164"/>
      <c r="AP127" s="164"/>
      <c r="AQ127" s="172"/>
      <c r="AR127" s="163"/>
      <c r="AS127" s="163"/>
      <c r="AT127" s="163"/>
      <c r="AU127" s="163"/>
      <c r="AV127" s="163"/>
      <c r="AW127" s="163"/>
    </row>
    <row r="128" spans="1:49" ht="25.5">
      <c r="A128" s="163"/>
      <c r="B128" s="285"/>
      <c r="C128" s="285"/>
      <c r="D128" s="163"/>
      <c r="E128" s="163"/>
      <c r="F128" s="163"/>
      <c r="G128" s="163"/>
      <c r="H128" s="163"/>
      <c r="I128" s="163"/>
      <c r="J128" s="163"/>
      <c r="K128" s="163"/>
      <c r="L128" s="163"/>
      <c r="M128" s="163"/>
      <c r="N128" s="163"/>
      <c r="O128" s="163"/>
      <c r="P128" s="163"/>
      <c r="Q128" s="163"/>
      <c r="R128" s="163"/>
      <c r="S128" s="163"/>
      <c r="T128" s="163"/>
      <c r="U128" s="163"/>
      <c r="V128" s="166">
        <v>55</v>
      </c>
      <c r="W128" s="170" t="s">
        <v>637</v>
      </c>
      <c r="X128" s="186"/>
      <c r="Y128" s="170" t="s">
        <v>638</v>
      </c>
      <c r="Z128" s="164"/>
      <c r="AA128" s="185"/>
      <c r="AB128" s="164"/>
      <c r="AC128" s="164"/>
      <c r="AD128" s="164"/>
      <c r="AE128" s="164"/>
      <c r="AF128" s="164"/>
      <c r="AG128" s="164"/>
      <c r="AH128" s="164"/>
      <c r="AI128" s="185">
        <v>0.85</v>
      </c>
      <c r="AJ128" s="185">
        <v>0.9</v>
      </c>
      <c r="AK128" s="164"/>
      <c r="AL128" s="185">
        <v>0.85</v>
      </c>
      <c r="AM128" s="185">
        <v>0.9</v>
      </c>
      <c r="AN128" s="164"/>
      <c r="AO128" s="164"/>
      <c r="AP128" s="164"/>
      <c r="AQ128" s="172"/>
      <c r="AR128" s="163"/>
      <c r="AS128" s="163"/>
      <c r="AT128" s="163"/>
      <c r="AU128" s="163"/>
      <c r="AV128" s="163"/>
      <c r="AW128" s="163"/>
    </row>
    <row r="129" spans="1:49" ht="38.25">
      <c r="A129" s="163"/>
      <c r="B129" s="285"/>
      <c r="C129" s="285"/>
      <c r="D129" s="163"/>
      <c r="E129" s="163"/>
      <c r="F129" s="163"/>
      <c r="G129" s="163"/>
      <c r="H129" s="163"/>
      <c r="I129" s="163"/>
      <c r="J129" s="163"/>
      <c r="K129" s="163"/>
      <c r="L129" s="163"/>
      <c r="M129" s="163"/>
      <c r="N129" s="163"/>
      <c r="O129" s="163"/>
      <c r="P129" s="163"/>
      <c r="Q129" s="163"/>
      <c r="R129" s="163"/>
      <c r="S129" s="163"/>
      <c r="T129" s="163"/>
      <c r="U129" s="163"/>
      <c r="V129" s="166">
        <v>56</v>
      </c>
      <c r="W129" s="170" t="s">
        <v>639</v>
      </c>
      <c r="X129" s="186"/>
      <c r="Y129" s="170" t="s">
        <v>639</v>
      </c>
      <c r="Z129" s="164"/>
      <c r="AA129" s="185">
        <v>0.5</v>
      </c>
      <c r="AB129" s="164"/>
      <c r="AC129" s="164"/>
      <c r="AD129" s="164"/>
      <c r="AE129" s="164"/>
      <c r="AF129" s="164"/>
      <c r="AG129" s="164"/>
      <c r="AH129" s="164"/>
      <c r="AI129" s="185"/>
      <c r="AJ129" s="185"/>
      <c r="AK129" s="164"/>
      <c r="AL129" s="185"/>
      <c r="AM129" s="185"/>
      <c r="AN129" s="164"/>
      <c r="AO129" s="164"/>
      <c r="AP129" s="164"/>
      <c r="AQ129" s="172"/>
      <c r="AR129" s="163"/>
      <c r="AS129" s="163"/>
      <c r="AT129" s="163"/>
      <c r="AU129" s="163"/>
      <c r="AV129" s="163"/>
      <c r="AW129" s="163"/>
    </row>
    <row r="130" spans="1:49" ht="51">
      <c r="A130" s="163"/>
      <c r="B130" s="285"/>
      <c r="C130" s="285"/>
      <c r="D130" s="163"/>
      <c r="E130" s="163"/>
      <c r="F130" s="163"/>
      <c r="G130" s="163"/>
      <c r="H130" s="163"/>
      <c r="I130" s="163">
        <v>60</v>
      </c>
      <c r="J130" s="163" t="s">
        <v>241</v>
      </c>
      <c r="K130" s="163"/>
      <c r="L130" s="163"/>
      <c r="M130" s="163"/>
      <c r="N130" s="163"/>
      <c r="O130" s="163"/>
      <c r="P130" s="163"/>
      <c r="Q130" s="163"/>
      <c r="R130" s="163"/>
      <c r="S130" s="163"/>
      <c r="T130" s="163"/>
      <c r="U130" s="163"/>
      <c r="V130" s="166">
        <v>57</v>
      </c>
      <c r="W130" s="170" t="s">
        <v>545</v>
      </c>
      <c r="X130" s="186"/>
      <c r="Y130" s="170" t="s">
        <v>470</v>
      </c>
      <c r="Z130" s="164"/>
      <c r="AA130" s="185">
        <v>0.25</v>
      </c>
      <c r="AB130" s="164"/>
      <c r="AC130" s="185">
        <v>0.25</v>
      </c>
      <c r="AD130" s="185">
        <v>0.25</v>
      </c>
      <c r="AE130" s="164"/>
      <c r="AF130" s="164"/>
      <c r="AG130" s="164"/>
      <c r="AH130" s="164"/>
      <c r="AI130" s="185">
        <v>0.25</v>
      </c>
      <c r="AJ130" s="185">
        <v>0.25</v>
      </c>
      <c r="AK130" s="185"/>
      <c r="AL130" s="185">
        <v>0.25</v>
      </c>
      <c r="AM130" s="185">
        <v>0.25</v>
      </c>
      <c r="AN130" s="185">
        <v>0.25</v>
      </c>
      <c r="AO130" s="164"/>
      <c r="AP130" s="164"/>
      <c r="AQ130" s="172"/>
      <c r="AR130" s="163"/>
      <c r="AS130" s="163"/>
      <c r="AT130" s="163"/>
      <c r="AU130" s="163"/>
      <c r="AV130" s="163"/>
      <c r="AW130" s="163"/>
    </row>
    <row r="131" spans="1:49" ht="51">
      <c r="A131" s="163"/>
      <c r="B131" s="285"/>
      <c r="C131" s="285"/>
      <c r="D131" s="163"/>
      <c r="E131" s="163"/>
      <c r="F131" s="163"/>
      <c r="G131" s="163"/>
      <c r="H131" s="163"/>
      <c r="I131" s="163">
        <v>61</v>
      </c>
      <c r="J131" s="163" t="s">
        <v>211</v>
      </c>
      <c r="K131" s="163"/>
      <c r="L131" s="163"/>
      <c r="M131" s="163"/>
      <c r="N131" s="163"/>
      <c r="O131" s="163"/>
      <c r="P131" s="163"/>
      <c r="Q131" s="163"/>
      <c r="R131" s="163"/>
      <c r="S131" s="163"/>
      <c r="T131" s="163"/>
      <c r="U131" s="163"/>
      <c r="V131" s="166">
        <v>58</v>
      </c>
      <c r="W131" s="170" t="s">
        <v>532</v>
      </c>
      <c r="X131" s="186"/>
      <c r="Y131" s="170" t="s">
        <v>470</v>
      </c>
      <c r="Z131" s="185"/>
      <c r="AA131" s="185">
        <v>0.2</v>
      </c>
      <c r="AB131" s="164"/>
      <c r="AC131" s="185">
        <v>0.25</v>
      </c>
      <c r="AD131" s="185">
        <v>0.2</v>
      </c>
      <c r="AE131" s="164"/>
      <c r="AF131" s="164"/>
      <c r="AG131" s="164"/>
      <c r="AH131" s="164"/>
      <c r="AI131" s="185">
        <v>0.25</v>
      </c>
      <c r="AJ131" s="185">
        <v>0.25</v>
      </c>
      <c r="AK131" s="185"/>
      <c r="AL131" s="185">
        <v>0.25</v>
      </c>
      <c r="AM131" s="185">
        <v>0.25</v>
      </c>
      <c r="AN131" s="185">
        <v>0.25</v>
      </c>
      <c r="AO131" s="164"/>
      <c r="AP131" s="164"/>
      <c r="AQ131" s="172"/>
      <c r="AR131" s="163"/>
      <c r="AS131" s="163"/>
      <c r="AT131" s="163"/>
      <c r="AU131" s="163"/>
      <c r="AV131" s="163"/>
      <c r="AW131" s="163"/>
    </row>
    <row r="132" spans="1:49" ht="25.5">
      <c r="A132" s="163"/>
      <c r="B132" s="285"/>
      <c r="C132" s="285"/>
      <c r="D132" s="163"/>
      <c r="E132" s="163"/>
      <c r="F132" s="163"/>
      <c r="G132" s="163"/>
      <c r="H132" s="163"/>
      <c r="I132" s="163">
        <v>62</v>
      </c>
      <c r="J132" s="163" t="s">
        <v>255</v>
      </c>
      <c r="K132" s="163"/>
      <c r="L132" s="163"/>
      <c r="M132" s="163"/>
      <c r="N132" s="163"/>
      <c r="O132" s="163"/>
      <c r="P132" s="163"/>
      <c r="Q132" s="163"/>
      <c r="R132" s="163"/>
      <c r="S132" s="163"/>
      <c r="T132" s="163"/>
      <c r="U132" s="163"/>
      <c r="V132" s="166">
        <v>59</v>
      </c>
      <c r="W132" s="170" t="s">
        <v>502</v>
      </c>
      <c r="X132" s="174" t="s">
        <v>392</v>
      </c>
      <c r="Y132" s="170" t="s">
        <v>112</v>
      </c>
      <c r="Z132" s="183"/>
      <c r="AA132" s="183">
        <v>0.9</v>
      </c>
      <c r="AB132" s="183"/>
      <c r="AC132" s="183"/>
      <c r="AD132" s="183"/>
      <c r="AE132" s="183"/>
      <c r="AF132" s="183">
        <v>0.5</v>
      </c>
      <c r="AG132" s="183"/>
      <c r="AH132" s="183"/>
      <c r="AI132" s="164"/>
      <c r="AJ132" s="164"/>
      <c r="AK132" s="164"/>
      <c r="AL132" s="164"/>
      <c r="AM132" s="164"/>
      <c r="AN132" s="164"/>
      <c r="AO132" s="164"/>
      <c r="AP132" s="166"/>
      <c r="AQ132" s="172"/>
      <c r="AR132" s="163"/>
      <c r="AS132" s="163"/>
      <c r="AT132" s="163"/>
      <c r="AU132" s="163"/>
      <c r="AV132" s="163"/>
      <c r="AW132" s="163"/>
    </row>
    <row r="133" spans="1:49" ht="38.25">
      <c r="A133" s="163"/>
      <c r="B133" s="285"/>
      <c r="C133" s="285"/>
      <c r="D133" s="163"/>
      <c r="E133" s="163"/>
      <c r="F133" s="163"/>
      <c r="G133" s="163"/>
      <c r="H133" s="163"/>
      <c r="I133" s="163">
        <v>63</v>
      </c>
      <c r="J133" s="163" t="s">
        <v>271</v>
      </c>
      <c r="K133" s="163"/>
      <c r="L133" s="163"/>
      <c r="M133" s="163"/>
      <c r="N133" s="163"/>
      <c r="O133" s="163"/>
      <c r="P133" s="163"/>
      <c r="Q133" s="163"/>
      <c r="R133" s="163"/>
      <c r="S133" s="163"/>
      <c r="T133" s="163"/>
      <c r="U133" s="163"/>
      <c r="V133" s="166">
        <v>60</v>
      </c>
      <c r="W133" s="170" t="s">
        <v>631</v>
      </c>
      <c r="X133" s="174" t="s">
        <v>407</v>
      </c>
      <c r="Y133" s="170" t="s">
        <v>631</v>
      </c>
      <c r="Z133" s="183"/>
      <c r="AA133" s="183"/>
      <c r="AB133" s="183"/>
      <c r="AC133" s="183">
        <v>0.1</v>
      </c>
      <c r="AD133" s="183"/>
      <c r="AE133" s="183"/>
      <c r="AF133" s="183"/>
      <c r="AG133" s="183"/>
      <c r="AH133" s="183"/>
      <c r="AI133" s="185">
        <v>0.1</v>
      </c>
      <c r="AJ133" s="185">
        <v>0.1</v>
      </c>
      <c r="AK133" s="185">
        <v>0.1</v>
      </c>
      <c r="AL133" s="185">
        <v>0.1</v>
      </c>
      <c r="AM133" s="185"/>
      <c r="AN133" s="185">
        <v>0.1</v>
      </c>
      <c r="AO133" s="185"/>
      <c r="AP133" s="166"/>
      <c r="AQ133" s="172"/>
      <c r="AR133" s="163"/>
      <c r="AS133" s="163"/>
      <c r="AT133" s="163"/>
      <c r="AU133" s="163"/>
      <c r="AV133" s="163"/>
      <c r="AW133" s="163"/>
    </row>
    <row r="134" spans="1:49" ht="38.25">
      <c r="A134" s="163"/>
      <c r="B134" s="285"/>
      <c r="C134" s="285"/>
      <c r="D134" s="163"/>
      <c r="E134" s="163"/>
      <c r="F134" s="163"/>
      <c r="G134" s="163"/>
      <c r="H134" s="163"/>
      <c r="I134" s="163">
        <v>64</v>
      </c>
      <c r="J134" s="163" t="s">
        <v>244</v>
      </c>
      <c r="K134" s="163"/>
      <c r="L134" s="163"/>
      <c r="M134" s="163"/>
      <c r="N134" s="163"/>
      <c r="O134" s="163"/>
      <c r="P134" s="163"/>
      <c r="Q134" s="163"/>
      <c r="R134" s="163"/>
      <c r="S134" s="163"/>
      <c r="T134" s="163"/>
      <c r="U134" s="163"/>
      <c r="V134" s="166">
        <v>61</v>
      </c>
      <c r="W134" s="170" t="s">
        <v>511</v>
      </c>
      <c r="X134" s="174" t="s">
        <v>402</v>
      </c>
      <c r="Y134" s="170" t="s">
        <v>130</v>
      </c>
      <c r="Z134" s="183"/>
      <c r="AA134" s="183"/>
      <c r="AB134" s="183">
        <v>0.2</v>
      </c>
      <c r="AC134" s="183">
        <v>0.3</v>
      </c>
      <c r="AD134" s="183"/>
      <c r="AE134" s="183"/>
      <c r="AF134" s="183"/>
      <c r="AG134" s="183"/>
      <c r="AH134" s="183"/>
      <c r="AI134" s="164"/>
      <c r="AJ134" s="164"/>
      <c r="AK134" s="164"/>
      <c r="AL134" s="164"/>
      <c r="AM134" s="164"/>
      <c r="AN134" s="164"/>
      <c r="AO134" s="164"/>
      <c r="AP134" s="166"/>
      <c r="AQ134" s="172"/>
      <c r="AR134" s="163"/>
      <c r="AS134" s="163"/>
      <c r="AT134" s="163"/>
      <c r="AU134" s="163"/>
      <c r="AV134" s="163"/>
      <c r="AW134" s="163"/>
    </row>
    <row r="135" spans="1:49" ht="25.5">
      <c r="A135" s="163"/>
      <c r="B135" s="285"/>
      <c r="C135" s="285"/>
      <c r="D135" s="163"/>
      <c r="E135" s="163"/>
      <c r="F135" s="163"/>
      <c r="G135" s="163"/>
      <c r="H135" s="163"/>
      <c r="I135" s="163">
        <v>65</v>
      </c>
      <c r="J135" s="163" t="s">
        <v>245</v>
      </c>
      <c r="K135" s="163"/>
      <c r="L135" s="163"/>
      <c r="M135" s="163"/>
      <c r="N135" s="163"/>
      <c r="O135" s="163"/>
      <c r="P135" s="163"/>
      <c r="Q135" s="163"/>
      <c r="R135" s="163"/>
      <c r="S135" s="163"/>
      <c r="T135" s="163"/>
      <c r="U135" s="163"/>
      <c r="V135" s="166">
        <v>62</v>
      </c>
      <c r="W135" s="170" t="s">
        <v>507</v>
      </c>
      <c r="X135" s="174" t="s">
        <v>397</v>
      </c>
      <c r="Y135" s="170" t="s">
        <v>122</v>
      </c>
      <c r="Z135" s="183"/>
      <c r="AA135" s="183"/>
      <c r="AB135" s="183"/>
      <c r="AC135" s="183"/>
      <c r="AD135" s="183"/>
      <c r="AE135" s="183"/>
      <c r="AF135" s="183">
        <v>0.6</v>
      </c>
      <c r="AG135" s="183"/>
      <c r="AH135" s="183"/>
      <c r="AI135" s="164"/>
      <c r="AJ135" s="164"/>
      <c r="AK135" s="164"/>
      <c r="AL135" s="164"/>
      <c r="AM135" s="164"/>
      <c r="AN135" s="164"/>
      <c r="AO135" s="164"/>
      <c r="AP135" s="166"/>
      <c r="AQ135" s="172"/>
      <c r="AR135" s="163"/>
      <c r="AS135" s="163"/>
      <c r="AT135" s="163"/>
      <c r="AU135" s="163"/>
      <c r="AV135" s="163"/>
      <c r="AW135" s="163"/>
    </row>
    <row r="136" spans="1:49" ht="25.5">
      <c r="A136" s="163"/>
      <c r="B136" s="285"/>
      <c r="C136" s="285"/>
      <c r="D136" s="163"/>
      <c r="E136" s="163"/>
      <c r="F136" s="163"/>
      <c r="G136" s="163"/>
      <c r="H136" s="163"/>
      <c r="I136" s="163">
        <v>66</v>
      </c>
      <c r="J136" s="163" t="s">
        <v>249</v>
      </c>
      <c r="K136" s="163"/>
      <c r="L136" s="163"/>
      <c r="M136" s="163"/>
      <c r="N136" s="163"/>
      <c r="O136" s="163"/>
      <c r="P136" s="163"/>
      <c r="Q136" s="163"/>
      <c r="R136" s="163"/>
      <c r="S136" s="163"/>
      <c r="T136" s="163"/>
      <c r="U136" s="163"/>
      <c r="V136" s="166">
        <v>63</v>
      </c>
      <c r="W136" s="170" t="s">
        <v>504</v>
      </c>
      <c r="X136" s="174" t="s">
        <v>394</v>
      </c>
      <c r="Y136" s="170" t="s">
        <v>116</v>
      </c>
      <c r="Z136" s="183"/>
      <c r="AA136" s="183"/>
      <c r="AB136" s="183"/>
      <c r="AC136" s="183"/>
      <c r="AD136" s="183"/>
      <c r="AE136" s="183"/>
      <c r="AF136" s="183">
        <v>0.4</v>
      </c>
      <c r="AG136" s="183"/>
      <c r="AH136" s="183"/>
      <c r="AI136" s="164"/>
      <c r="AJ136" s="164"/>
      <c r="AK136" s="164"/>
      <c r="AL136" s="164"/>
      <c r="AM136" s="164"/>
      <c r="AN136" s="164"/>
      <c r="AO136" s="164"/>
      <c r="AP136" s="166"/>
      <c r="AQ136" s="172"/>
      <c r="AR136" s="163"/>
      <c r="AS136" s="163"/>
      <c r="AT136" s="163"/>
      <c r="AU136" s="163"/>
      <c r="AV136" s="163"/>
      <c r="AW136" s="163"/>
    </row>
    <row r="137" spans="1:49" ht="25.5">
      <c r="A137" s="163"/>
      <c r="B137" s="285"/>
      <c r="C137" s="285"/>
      <c r="D137" s="163"/>
      <c r="E137" s="163"/>
      <c r="F137" s="163"/>
      <c r="G137" s="163"/>
      <c r="H137" s="163"/>
      <c r="I137" s="163">
        <v>67</v>
      </c>
      <c r="J137" s="163" t="s">
        <v>251</v>
      </c>
      <c r="K137" s="163"/>
      <c r="L137" s="163"/>
      <c r="M137" s="163"/>
      <c r="N137" s="163"/>
      <c r="O137" s="163"/>
      <c r="P137" s="163"/>
      <c r="Q137" s="163"/>
      <c r="R137" s="163"/>
      <c r="S137" s="163"/>
      <c r="T137" s="163"/>
      <c r="U137" s="163"/>
      <c r="V137" s="166">
        <v>64</v>
      </c>
      <c r="W137" s="170" t="s">
        <v>505</v>
      </c>
      <c r="X137" s="174" t="s">
        <v>395</v>
      </c>
      <c r="Y137" s="170" t="s">
        <v>118</v>
      </c>
      <c r="Z137" s="183"/>
      <c r="AA137" s="183"/>
      <c r="AB137" s="183"/>
      <c r="AC137" s="183"/>
      <c r="AD137" s="183"/>
      <c r="AE137" s="183"/>
      <c r="AF137" s="183">
        <v>0.9</v>
      </c>
      <c r="AG137" s="183"/>
      <c r="AH137" s="183"/>
      <c r="AI137" s="164"/>
      <c r="AJ137" s="164"/>
      <c r="AK137" s="164"/>
      <c r="AL137" s="164"/>
      <c r="AM137" s="164"/>
      <c r="AN137" s="164"/>
      <c r="AO137" s="164"/>
      <c r="AP137" s="166"/>
      <c r="AQ137" s="163"/>
      <c r="AR137" s="163"/>
      <c r="AS137" s="163"/>
      <c r="AT137" s="163"/>
      <c r="AU137" s="163"/>
      <c r="AV137" s="163"/>
      <c r="AW137" s="163"/>
    </row>
    <row r="138" spans="1:49" ht="25.5">
      <c r="A138" s="163"/>
      <c r="B138" s="285"/>
      <c r="C138" s="285"/>
      <c r="D138" s="163"/>
      <c r="E138" s="163"/>
      <c r="F138" s="163"/>
      <c r="G138" s="163"/>
      <c r="H138" s="163"/>
      <c r="I138" s="163">
        <v>68</v>
      </c>
      <c r="J138" s="163" t="s">
        <v>272</v>
      </c>
      <c r="K138" s="163"/>
      <c r="L138" s="163"/>
      <c r="M138" s="163"/>
      <c r="N138" s="163"/>
      <c r="O138" s="163"/>
      <c r="P138" s="163"/>
      <c r="Q138" s="163"/>
      <c r="R138" s="163"/>
      <c r="S138" s="163"/>
      <c r="T138" s="163"/>
      <c r="U138" s="163"/>
      <c r="V138" s="166">
        <v>65</v>
      </c>
      <c r="W138" s="170" t="s">
        <v>503</v>
      </c>
      <c r="X138" s="174" t="s">
        <v>393</v>
      </c>
      <c r="Y138" s="170" t="s">
        <v>114</v>
      </c>
      <c r="Z138" s="183"/>
      <c r="AA138" s="183"/>
      <c r="AB138" s="183"/>
      <c r="AC138" s="183"/>
      <c r="AD138" s="183"/>
      <c r="AE138" s="183"/>
      <c r="AF138" s="183">
        <v>0.5</v>
      </c>
      <c r="AG138" s="183"/>
      <c r="AH138" s="183"/>
      <c r="AI138" s="164"/>
      <c r="AJ138" s="164"/>
      <c r="AK138" s="164"/>
      <c r="AL138" s="164"/>
      <c r="AM138" s="164"/>
      <c r="AN138" s="164"/>
      <c r="AO138" s="164"/>
      <c r="AP138" s="166"/>
      <c r="AQ138" s="163"/>
      <c r="AR138" s="163"/>
      <c r="AS138" s="163"/>
      <c r="AT138" s="163"/>
      <c r="AU138" s="163"/>
      <c r="AV138" s="163"/>
      <c r="AW138" s="163"/>
    </row>
    <row r="139" spans="1:49" ht="25.5">
      <c r="A139" s="163"/>
      <c r="B139" s="285"/>
      <c r="C139" s="285"/>
      <c r="D139" s="163"/>
      <c r="E139" s="163"/>
      <c r="F139" s="163"/>
      <c r="G139" s="163"/>
      <c r="H139" s="163"/>
      <c r="I139" s="163">
        <v>69</v>
      </c>
      <c r="J139" s="163" t="s">
        <v>237</v>
      </c>
      <c r="K139" s="163"/>
      <c r="L139" s="163"/>
      <c r="M139" s="163"/>
      <c r="N139" s="163"/>
      <c r="O139" s="163"/>
      <c r="P139" s="163"/>
      <c r="Q139" s="163"/>
      <c r="R139" s="163"/>
      <c r="S139" s="163"/>
      <c r="T139" s="163"/>
      <c r="U139" s="163"/>
      <c r="V139" s="166">
        <v>66</v>
      </c>
      <c r="W139" s="170" t="s">
        <v>506</v>
      </c>
      <c r="X139" s="174" t="s">
        <v>396</v>
      </c>
      <c r="Y139" s="170" t="s">
        <v>120</v>
      </c>
      <c r="Z139" s="183"/>
      <c r="AA139" s="183"/>
      <c r="AB139" s="183"/>
      <c r="AC139" s="183"/>
      <c r="AD139" s="183"/>
      <c r="AE139" s="183"/>
      <c r="AF139" s="183">
        <v>0.7</v>
      </c>
      <c r="AG139" s="183"/>
      <c r="AH139" s="183"/>
      <c r="AI139" s="164"/>
      <c r="AJ139" s="164"/>
      <c r="AK139" s="164"/>
      <c r="AL139" s="164"/>
      <c r="AM139" s="164"/>
      <c r="AN139" s="164"/>
      <c r="AO139" s="164"/>
      <c r="AP139" s="166"/>
      <c r="AQ139" s="163"/>
      <c r="AR139" s="163"/>
      <c r="AS139" s="163"/>
      <c r="AT139" s="163"/>
      <c r="AU139" s="163"/>
      <c r="AV139" s="163"/>
      <c r="AW139" s="163"/>
    </row>
    <row r="140" spans="1:49" ht="25.5">
      <c r="A140" s="163"/>
      <c r="B140" s="285"/>
      <c r="C140" s="285"/>
      <c r="D140" s="163"/>
      <c r="E140" s="163"/>
      <c r="F140" s="163"/>
      <c r="G140" s="163"/>
      <c r="H140" s="163"/>
      <c r="I140" s="163">
        <v>70</v>
      </c>
      <c r="J140" s="163" t="s">
        <v>212</v>
      </c>
      <c r="K140" s="163"/>
      <c r="L140" s="163"/>
      <c r="M140" s="163"/>
      <c r="N140" s="163"/>
      <c r="O140" s="163"/>
      <c r="P140" s="163"/>
      <c r="Q140" s="163"/>
      <c r="R140" s="163"/>
      <c r="S140" s="163"/>
      <c r="T140" s="163"/>
      <c r="U140" s="163"/>
      <c r="V140" s="166">
        <v>67</v>
      </c>
      <c r="W140" s="170" t="s">
        <v>518</v>
      </c>
      <c r="X140" s="174" t="s">
        <v>414</v>
      </c>
      <c r="Y140" s="170" t="s">
        <v>413</v>
      </c>
      <c r="Z140" s="183"/>
      <c r="AA140" s="183">
        <v>0.5</v>
      </c>
      <c r="AB140" s="183"/>
      <c r="AC140" s="183"/>
      <c r="AD140" s="183"/>
      <c r="AE140" s="183"/>
      <c r="AF140" s="183"/>
      <c r="AG140" s="183"/>
      <c r="AH140" s="183"/>
      <c r="AI140" s="185"/>
      <c r="AJ140" s="185"/>
      <c r="AK140" s="185"/>
      <c r="AL140" s="185">
        <v>0.8</v>
      </c>
      <c r="AM140" s="185">
        <v>0.8</v>
      </c>
      <c r="AN140" s="185">
        <v>0.8</v>
      </c>
      <c r="AO140" s="185"/>
      <c r="AP140" s="166"/>
      <c r="AQ140" s="163"/>
      <c r="AR140" s="163"/>
      <c r="AS140" s="163"/>
      <c r="AT140" s="163"/>
      <c r="AU140" s="163"/>
      <c r="AV140" s="163"/>
      <c r="AW140" s="163"/>
    </row>
    <row r="141" spans="1:49" ht="25.5">
      <c r="A141" s="163"/>
      <c r="B141" s="285"/>
      <c r="C141" s="285"/>
      <c r="D141" s="163"/>
      <c r="E141" s="163"/>
      <c r="F141" s="163"/>
      <c r="G141" s="163"/>
      <c r="H141" s="163"/>
      <c r="I141" s="163">
        <v>71</v>
      </c>
      <c r="J141" s="163" t="s">
        <v>213</v>
      </c>
      <c r="K141" s="163"/>
      <c r="L141" s="163"/>
      <c r="M141" s="163"/>
      <c r="N141" s="163"/>
      <c r="O141" s="163"/>
      <c r="P141" s="163"/>
      <c r="Q141" s="163"/>
      <c r="R141" s="163"/>
      <c r="S141" s="163"/>
      <c r="T141" s="163"/>
      <c r="U141" s="163"/>
      <c r="V141" s="166">
        <v>68</v>
      </c>
      <c r="W141" s="170" t="s">
        <v>513</v>
      </c>
      <c r="X141" s="174" t="s">
        <v>406</v>
      </c>
      <c r="Y141" s="170" t="s">
        <v>405</v>
      </c>
      <c r="Z141" s="183"/>
      <c r="AA141" s="183"/>
      <c r="AB141" s="183"/>
      <c r="AC141" s="183"/>
      <c r="AD141" s="183"/>
      <c r="AE141" s="183"/>
      <c r="AF141" s="183"/>
      <c r="AG141" s="183"/>
      <c r="AH141" s="183"/>
      <c r="AI141" s="185">
        <v>0.3</v>
      </c>
      <c r="AJ141" s="185">
        <v>0.3</v>
      </c>
      <c r="AK141" s="191">
        <v>-0.3</v>
      </c>
      <c r="AL141" s="185">
        <v>0.3</v>
      </c>
      <c r="AM141" s="185">
        <v>0.3</v>
      </c>
      <c r="AN141" s="191">
        <v>-0.3</v>
      </c>
      <c r="AO141" s="185"/>
      <c r="AP141" s="166"/>
      <c r="AQ141" s="163"/>
      <c r="AR141" s="163"/>
      <c r="AS141" s="163"/>
      <c r="AT141" s="163"/>
      <c r="AU141" s="163"/>
      <c r="AV141" s="163"/>
      <c r="AW141" s="163"/>
    </row>
    <row r="142" spans="1:49" ht="25.5">
      <c r="A142" s="163"/>
      <c r="B142" s="285"/>
      <c r="C142" s="285"/>
      <c r="D142" s="163"/>
      <c r="E142" s="163"/>
      <c r="F142" s="163"/>
      <c r="G142" s="163"/>
      <c r="H142" s="163"/>
      <c r="I142" s="163">
        <v>72</v>
      </c>
      <c r="J142" s="163" t="s">
        <v>273</v>
      </c>
      <c r="K142" s="163"/>
      <c r="L142" s="163"/>
      <c r="M142" s="163"/>
      <c r="N142" s="163"/>
      <c r="O142" s="163"/>
      <c r="P142" s="163"/>
      <c r="Q142" s="163"/>
      <c r="R142" s="163"/>
      <c r="S142" s="163"/>
      <c r="T142" s="163"/>
      <c r="U142" s="163"/>
      <c r="V142" s="166">
        <v>69</v>
      </c>
      <c r="W142" s="170" t="s">
        <v>512</v>
      </c>
      <c r="X142" s="174" t="s">
        <v>404</v>
      </c>
      <c r="Y142" s="170" t="s">
        <v>403</v>
      </c>
      <c r="Z142" s="183"/>
      <c r="AA142" s="183"/>
      <c r="AB142" s="183"/>
      <c r="AC142" s="183"/>
      <c r="AD142" s="183"/>
      <c r="AE142" s="183"/>
      <c r="AF142" s="183"/>
      <c r="AG142" s="183"/>
      <c r="AH142" s="183"/>
      <c r="AI142" s="191">
        <v>-0.8</v>
      </c>
      <c r="AJ142" s="185">
        <v>0.8</v>
      </c>
      <c r="AK142" s="185"/>
      <c r="AL142" s="191">
        <v>-0.8</v>
      </c>
      <c r="AM142" s="185">
        <v>0.8</v>
      </c>
      <c r="AN142" s="185"/>
      <c r="AO142" s="185"/>
      <c r="AP142" s="166"/>
      <c r="AQ142" s="163"/>
      <c r="AR142" s="163"/>
      <c r="AS142" s="163"/>
      <c r="AT142" s="163"/>
      <c r="AU142" s="163"/>
      <c r="AV142" s="163"/>
      <c r="AW142" s="163"/>
    </row>
    <row r="143" spans="1:49" ht="12.75">
      <c r="A143" s="163"/>
      <c r="B143" s="285"/>
      <c r="C143" s="285"/>
      <c r="D143" s="163"/>
      <c r="E143" s="163"/>
      <c r="F143" s="163"/>
      <c r="G143" s="163"/>
      <c r="H143" s="163"/>
      <c r="I143" s="163">
        <v>73</v>
      </c>
      <c r="J143" s="163" t="s">
        <v>234</v>
      </c>
      <c r="K143" s="163"/>
      <c r="L143" s="163"/>
      <c r="M143" s="163"/>
      <c r="N143" s="163"/>
      <c r="O143" s="163"/>
      <c r="P143" s="163"/>
      <c r="Q143" s="163"/>
      <c r="R143" s="163"/>
      <c r="S143" s="163"/>
      <c r="T143" s="163"/>
      <c r="U143" s="163"/>
      <c r="V143" s="166">
        <v>70</v>
      </c>
      <c r="W143" s="170" t="s">
        <v>514</v>
      </c>
      <c r="X143" s="174" t="s">
        <v>409</v>
      </c>
      <c r="Y143" s="170" t="s">
        <v>408</v>
      </c>
      <c r="Z143" s="183"/>
      <c r="AA143" s="183">
        <v>0.4</v>
      </c>
      <c r="AB143" s="183"/>
      <c r="AC143" s="183"/>
      <c r="AD143" s="183"/>
      <c r="AE143" s="183"/>
      <c r="AF143" s="183"/>
      <c r="AG143" s="183"/>
      <c r="AH143" s="183"/>
      <c r="AI143" s="185">
        <v>0.4</v>
      </c>
      <c r="AJ143" s="185">
        <v>0.4</v>
      </c>
      <c r="AK143" s="185">
        <v>0.4</v>
      </c>
      <c r="AL143" s="185">
        <v>0.4</v>
      </c>
      <c r="AM143" s="185">
        <v>0.4</v>
      </c>
      <c r="AN143" s="185">
        <v>0.4</v>
      </c>
      <c r="AO143" s="185"/>
      <c r="AP143" s="166"/>
      <c r="AQ143" s="163"/>
      <c r="AR143" s="163"/>
      <c r="AS143" s="163"/>
      <c r="AT143" s="163"/>
      <c r="AU143" s="163"/>
      <c r="AV143" s="163"/>
      <c r="AW143" s="163"/>
    </row>
    <row r="144" spans="1:49" ht="25.5">
      <c r="A144" s="163"/>
      <c r="B144" s="285"/>
      <c r="C144" s="285"/>
      <c r="D144" s="163"/>
      <c r="E144" s="163"/>
      <c r="F144" s="163"/>
      <c r="G144" s="163"/>
      <c r="H144" s="163"/>
      <c r="I144" s="163">
        <v>74</v>
      </c>
      <c r="J144" s="163" t="s">
        <v>275</v>
      </c>
      <c r="K144" s="163"/>
      <c r="L144" s="163"/>
      <c r="M144" s="163"/>
      <c r="N144" s="163"/>
      <c r="O144" s="163"/>
      <c r="P144" s="163"/>
      <c r="Q144" s="163"/>
      <c r="R144" s="163"/>
      <c r="S144" s="163"/>
      <c r="T144" s="163"/>
      <c r="U144" s="163"/>
      <c r="V144" s="166">
        <v>71</v>
      </c>
      <c r="W144" s="170" t="s">
        <v>520</v>
      </c>
      <c r="X144" s="174" t="s">
        <v>418</v>
      </c>
      <c r="Y144" s="170" t="s">
        <v>417</v>
      </c>
      <c r="Z144" s="183"/>
      <c r="AA144" s="183"/>
      <c r="AB144" s="183"/>
      <c r="AC144" s="183"/>
      <c r="AD144" s="183"/>
      <c r="AE144" s="183"/>
      <c r="AF144" s="183"/>
      <c r="AG144" s="183"/>
      <c r="AH144" s="183"/>
      <c r="AI144" s="185"/>
      <c r="AJ144" s="185"/>
      <c r="AK144" s="185"/>
      <c r="AL144" s="185"/>
      <c r="AM144" s="185"/>
      <c r="AN144" s="185"/>
      <c r="AO144" s="185">
        <v>0.15</v>
      </c>
      <c r="AP144" s="166"/>
      <c r="AQ144" s="163"/>
      <c r="AR144" s="163"/>
      <c r="AS144" s="163"/>
      <c r="AT144" s="163"/>
      <c r="AU144" s="163"/>
      <c r="AV144" s="163"/>
      <c r="AW144" s="163"/>
    </row>
    <row r="145" spans="1:49" ht="51">
      <c r="A145" s="163"/>
      <c r="B145" s="285"/>
      <c r="C145" s="285"/>
      <c r="D145" s="163"/>
      <c r="E145" s="163"/>
      <c r="F145" s="163"/>
      <c r="G145" s="163"/>
      <c r="H145" s="163"/>
      <c r="I145" s="163">
        <v>75</v>
      </c>
      <c r="J145" s="163" t="s">
        <v>276</v>
      </c>
      <c r="K145" s="163"/>
      <c r="L145" s="163"/>
      <c r="M145" s="163"/>
      <c r="N145" s="163"/>
      <c r="O145" s="163"/>
      <c r="P145" s="163"/>
      <c r="Q145" s="163"/>
      <c r="R145" s="163"/>
      <c r="S145" s="163"/>
      <c r="T145" s="163"/>
      <c r="U145" s="163"/>
      <c r="V145" s="166">
        <v>72</v>
      </c>
      <c r="W145" s="189" t="s">
        <v>549</v>
      </c>
      <c r="X145" s="174"/>
      <c r="Y145" s="189" t="s">
        <v>549</v>
      </c>
      <c r="Z145" s="183"/>
      <c r="AA145" s="183">
        <v>0.23</v>
      </c>
      <c r="AB145" s="183"/>
      <c r="AC145" s="183">
        <v>0.23</v>
      </c>
      <c r="AD145" s="183"/>
      <c r="AE145" s="183"/>
      <c r="AF145" s="183">
        <v>0.23</v>
      </c>
      <c r="AG145" s="183"/>
      <c r="AH145" s="183"/>
      <c r="AI145" s="185">
        <v>0.23</v>
      </c>
      <c r="AJ145" s="185">
        <v>0.23</v>
      </c>
      <c r="AK145" s="185">
        <v>0.23</v>
      </c>
      <c r="AL145" s="185">
        <v>0.23</v>
      </c>
      <c r="AM145" s="185">
        <v>0.23</v>
      </c>
      <c r="AN145" s="185">
        <v>0.23</v>
      </c>
      <c r="AO145" s="185"/>
      <c r="AP145" s="166"/>
      <c r="AQ145" s="163"/>
      <c r="AR145" s="163"/>
      <c r="AS145" s="163"/>
      <c r="AT145" s="163"/>
      <c r="AU145" s="163"/>
      <c r="AV145" s="163"/>
      <c r="AW145" s="163"/>
    </row>
    <row r="146" spans="1:49" ht="51">
      <c r="A146" s="163"/>
      <c r="B146" s="285"/>
      <c r="C146" s="285"/>
      <c r="D146" s="163"/>
      <c r="E146" s="163"/>
      <c r="F146" s="163"/>
      <c r="G146" s="163"/>
      <c r="H146" s="163"/>
      <c r="I146" s="163">
        <v>76</v>
      </c>
      <c r="J146" s="163" t="s">
        <v>262</v>
      </c>
      <c r="K146" s="163"/>
      <c r="L146" s="163"/>
      <c r="M146" s="163"/>
      <c r="N146" s="163"/>
      <c r="O146" s="163"/>
      <c r="P146" s="163"/>
      <c r="Q146" s="163"/>
      <c r="R146" s="163"/>
      <c r="S146" s="163"/>
      <c r="T146" s="163"/>
      <c r="U146" s="163"/>
      <c r="V146" s="166">
        <v>73</v>
      </c>
      <c r="W146" s="189" t="s">
        <v>550</v>
      </c>
      <c r="X146" s="174"/>
      <c r="Y146" s="189" t="s">
        <v>550</v>
      </c>
      <c r="Z146" s="183"/>
      <c r="AA146" s="183">
        <v>0.15</v>
      </c>
      <c r="AB146" s="183"/>
      <c r="AC146" s="183">
        <v>0.15</v>
      </c>
      <c r="AD146" s="183"/>
      <c r="AE146" s="183"/>
      <c r="AF146" s="183">
        <v>0.15</v>
      </c>
      <c r="AG146" s="183"/>
      <c r="AH146" s="183"/>
      <c r="AI146" s="185">
        <v>0.15</v>
      </c>
      <c r="AJ146" s="185">
        <v>0.15</v>
      </c>
      <c r="AK146" s="185">
        <v>0.15</v>
      </c>
      <c r="AL146" s="185">
        <v>0.15</v>
      </c>
      <c r="AM146" s="185">
        <v>0.15</v>
      </c>
      <c r="AN146" s="185">
        <v>0.15</v>
      </c>
      <c r="AO146" s="185"/>
      <c r="AP146" s="166"/>
      <c r="AQ146" s="163"/>
      <c r="AR146" s="163"/>
      <c r="AS146" s="163"/>
      <c r="AT146" s="163"/>
      <c r="AU146" s="163"/>
      <c r="AV146" s="163"/>
      <c r="AW146" s="163"/>
    </row>
    <row r="147" spans="1:49" ht="51">
      <c r="A147" s="163"/>
      <c r="B147" s="285"/>
      <c r="C147" s="285"/>
      <c r="D147" s="163"/>
      <c r="E147" s="163"/>
      <c r="F147" s="163"/>
      <c r="G147" s="163"/>
      <c r="H147" s="163"/>
      <c r="I147" s="163"/>
      <c r="J147" s="163"/>
      <c r="K147" s="163"/>
      <c r="L147" s="163"/>
      <c r="M147" s="163"/>
      <c r="N147" s="163"/>
      <c r="O147" s="163"/>
      <c r="P147" s="163"/>
      <c r="Q147" s="163"/>
      <c r="R147" s="163"/>
      <c r="S147" s="163"/>
      <c r="T147" s="163"/>
      <c r="U147" s="163"/>
      <c r="V147" s="166">
        <v>74</v>
      </c>
      <c r="W147" s="189" t="s">
        <v>551</v>
      </c>
      <c r="X147" s="174"/>
      <c r="Y147" s="189" t="s">
        <v>551</v>
      </c>
      <c r="Z147" s="183"/>
      <c r="AA147" s="183">
        <v>0.15</v>
      </c>
      <c r="AB147" s="183"/>
      <c r="AC147" s="183">
        <v>0.15</v>
      </c>
      <c r="AD147" s="183"/>
      <c r="AE147" s="183"/>
      <c r="AF147" s="183">
        <v>0.15</v>
      </c>
      <c r="AG147" s="183"/>
      <c r="AH147" s="183"/>
      <c r="AI147" s="185">
        <v>0.15</v>
      </c>
      <c r="AJ147" s="185">
        <v>0.15</v>
      </c>
      <c r="AK147" s="185">
        <v>0.15</v>
      </c>
      <c r="AL147" s="185">
        <v>0.15</v>
      </c>
      <c r="AM147" s="185">
        <v>0.15</v>
      </c>
      <c r="AN147" s="185">
        <v>0.15</v>
      </c>
      <c r="AO147" s="185"/>
      <c r="AP147" s="166"/>
      <c r="AQ147" s="163"/>
      <c r="AR147" s="163"/>
      <c r="AS147" s="163"/>
      <c r="AT147" s="163"/>
      <c r="AU147" s="163"/>
      <c r="AV147" s="163"/>
      <c r="AW147" s="163"/>
    </row>
    <row r="148" spans="1:49" ht="25.5">
      <c r="A148" s="163"/>
      <c r="B148" s="285"/>
      <c r="C148" s="285"/>
      <c r="D148" s="163"/>
      <c r="E148" s="163"/>
      <c r="F148" s="163"/>
      <c r="G148" s="163"/>
      <c r="H148" s="163"/>
      <c r="I148" s="163"/>
      <c r="J148" s="163"/>
      <c r="K148" s="163"/>
      <c r="L148" s="163"/>
      <c r="M148" s="163"/>
      <c r="N148" s="163"/>
      <c r="O148" s="163"/>
      <c r="P148" s="163"/>
      <c r="Q148" s="163"/>
      <c r="R148" s="163"/>
      <c r="S148" s="163"/>
      <c r="T148" s="163"/>
      <c r="U148" s="163"/>
      <c r="V148" s="166">
        <v>75</v>
      </c>
      <c r="W148" s="170" t="s">
        <v>531</v>
      </c>
      <c r="X148" s="186"/>
      <c r="Y148" s="170" t="s">
        <v>531</v>
      </c>
      <c r="Z148" s="164"/>
      <c r="AA148" s="164"/>
      <c r="AB148" s="164"/>
      <c r="AC148" s="164"/>
      <c r="AD148" s="164"/>
      <c r="AE148" s="164"/>
      <c r="AF148" s="164"/>
      <c r="AG148" s="164"/>
      <c r="AH148" s="164"/>
      <c r="AI148" s="164"/>
      <c r="AJ148" s="185">
        <v>0.1</v>
      </c>
      <c r="AK148" s="185">
        <v>0.1</v>
      </c>
      <c r="AL148" s="185"/>
      <c r="AM148" s="164"/>
      <c r="AN148" s="185">
        <v>0.1</v>
      </c>
      <c r="AO148" s="164"/>
      <c r="AP148" s="185">
        <v>0.25</v>
      </c>
      <c r="AQ148" s="163"/>
      <c r="AR148" s="163"/>
      <c r="AS148" s="163"/>
      <c r="AT148" s="163"/>
      <c r="AU148" s="163"/>
      <c r="AV148" s="163"/>
      <c r="AW148" s="163"/>
    </row>
    <row r="149" spans="1:49" ht="12.75">
      <c r="A149" s="163"/>
      <c r="B149" s="285"/>
      <c r="C149" s="285"/>
      <c r="D149" s="163"/>
      <c r="E149" s="163"/>
      <c r="F149" s="163"/>
      <c r="G149" s="163"/>
      <c r="H149" s="163"/>
      <c r="I149" s="163"/>
      <c r="J149" s="163"/>
      <c r="K149" s="163"/>
      <c r="L149" s="163"/>
      <c r="M149" s="163"/>
      <c r="N149" s="163"/>
      <c r="O149" s="163"/>
      <c r="P149" s="163"/>
      <c r="Q149" s="163"/>
      <c r="R149" s="163"/>
      <c r="S149" s="163"/>
      <c r="T149" s="163"/>
      <c r="U149" s="163"/>
      <c r="V149" s="166">
        <v>76</v>
      </c>
      <c r="W149" s="289" t="s">
        <v>529</v>
      </c>
      <c r="X149" s="187">
        <v>0</v>
      </c>
      <c r="Y149" s="186"/>
      <c r="Z149" s="166"/>
      <c r="AA149" s="166"/>
      <c r="AB149" s="166"/>
      <c r="AC149" s="166"/>
      <c r="AD149" s="166"/>
      <c r="AE149" s="166"/>
      <c r="AF149" s="166"/>
      <c r="AG149" s="166"/>
      <c r="AH149" s="166"/>
      <c r="AI149" s="166"/>
      <c r="AJ149" s="166"/>
      <c r="AK149" s="166"/>
      <c r="AL149" s="166"/>
      <c r="AM149" s="166"/>
      <c r="AN149" s="166"/>
      <c r="AO149" s="166"/>
      <c r="AP149" s="166"/>
      <c r="AQ149" s="163"/>
      <c r="AR149" s="163"/>
      <c r="AS149" s="163"/>
      <c r="AT149" s="163"/>
      <c r="AU149" s="163"/>
      <c r="AV149" s="163"/>
      <c r="AW149" s="163"/>
    </row>
    <row r="150" spans="1:49" ht="51">
      <c r="A150" s="163"/>
      <c r="B150" s="285"/>
      <c r="C150" s="285"/>
      <c r="D150" s="163"/>
      <c r="E150" s="163"/>
      <c r="F150" s="163"/>
      <c r="G150" s="163"/>
      <c r="H150" s="163"/>
      <c r="I150" s="163"/>
      <c r="J150" s="163"/>
      <c r="K150" s="163"/>
      <c r="L150" s="163"/>
      <c r="M150" s="163"/>
      <c r="N150" s="163"/>
      <c r="O150" s="163"/>
      <c r="P150" s="163"/>
      <c r="Q150" s="163"/>
      <c r="R150" s="163"/>
      <c r="S150" s="163"/>
      <c r="T150" s="163"/>
      <c r="U150" s="163"/>
      <c r="V150" s="166">
        <v>77</v>
      </c>
      <c r="W150" s="189" t="s">
        <v>561</v>
      </c>
      <c r="X150" s="163"/>
      <c r="Y150" s="163"/>
      <c r="Z150" s="163"/>
      <c r="AA150" s="183">
        <v>0.05</v>
      </c>
      <c r="AB150" s="163"/>
      <c r="AC150" s="183">
        <v>0.1</v>
      </c>
      <c r="AD150" s="163"/>
      <c r="AE150" s="163"/>
      <c r="AF150" s="183">
        <v>0.03</v>
      </c>
      <c r="AG150" s="163"/>
      <c r="AH150" s="163"/>
      <c r="AI150" s="185">
        <v>0.1</v>
      </c>
      <c r="AJ150" s="185">
        <v>0.1</v>
      </c>
      <c r="AK150" s="185">
        <v>0.1</v>
      </c>
      <c r="AL150" s="185">
        <v>0.1</v>
      </c>
      <c r="AM150" s="185">
        <v>0.1</v>
      </c>
      <c r="AN150" s="185">
        <v>0.1</v>
      </c>
      <c r="AO150" s="163"/>
      <c r="AP150" s="163"/>
      <c r="AQ150" s="163"/>
      <c r="AR150" s="163"/>
      <c r="AS150" s="163"/>
      <c r="AT150" s="163"/>
      <c r="AU150" s="163"/>
      <c r="AV150" s="163"/>
      <c r="AW150" s="163"/>
    </row>
    <row r="151" spans="1:49" ht="51">
      <c r="A151" s="163"/>
      <c r="B151" s="285"/>
      <c r="C151" s="285"/>
      <c r="D151" s="163"/>
      <c r="E151" s="163"/>
      <c r="F151" s="163"/>
      <c r="G151" s="163"/>
      <c r="H151" s="163"/>
      <c r="I151" s="163"/>
      <c r="J151" s="163"/>
      <c r="K151" s="163"/>
      <c r="L151" s="163"/>
      <c r="M151" s="163"/>
      <c r="N151" s="163"/>
      <c r="O151" s="163"/>
      <c r="P151" s="163"/>
      <c r="Q151" s="163"/>
      <c r="R151" s="163"/>
      <c r="S151" s="163"/>
      <c r="T151" s="163"/>
      <c r="U151" s="163"/>
      <c r="V151" s="166">
        <v>78</v>
      </c>
      <c r="W151" s="189" t="s">
        <v>562</v>
      </c>
      <c r="X151" s="163"/>
      <c r="Y151" s="163"/>
      <c r="Z151" s="163"/>
      <c r="AA151" s="183">
        <v>0.05</v>
      </c>
      <c r="AB151" s="163"/>
      <c r="AC151" s="183">
        <v>0.15</v>
      </c>
      <c r="AD151" s="163"/>
      <c r="AE151" s="163"/>
      <c r="AF151" s="183">
        <v>0.03</v>
      </c>
      <c r="AG151" s="163"/>
      <c r="AH151" s="163"/>
      <c r="AI151" s="185">
        <v>0.2</v>
      </c>
      <c r="AJ151" s="185">
        <v>0.2</v>
      </c>
      <c r="AK151" s="185">
        <v>0.2</v>
      </c>
      <c r="AL151" s="185">
        <v>0.1</v>
      </c>
      <c r="AM151" s="185">
        <v>0.1</v>
      </c>
      <c r="AN151" s="185">
        <v>0.1</v>
      </c>
      <c r="AO151" s="163"/>
      <c r="AP151" s="163"/>
      <c r="AQ151" s="163"/>
      <c r="AR151" s="163"/>
      <c r="AS151" s="163"/>
      <c r="AT151" s="163"/>
      <c r="AU151" s="163"/>
      <c r="AV151" s="163"/>
      <c r="AW151" s="163"/>
    </row>
    <row r="152" spans="1:49" ht="38.25">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6">
        <v>79</v>
      </c>
      <c r="W152" s="189" t="s">
        <v>602</v>
      </c>
      <c r="X152" s="163"/>
      <c r="Y152" s="189" t="s">
        <v>603</v>
      </c>
      <c r="Z152" s="163"/>
      <c r="AA152" s="183">
        <v>0.4</v>
      </c>
      <c r="AB152" s="183">
        <v>0.2</v>
      </c>
      <c r="AC152" s="183">
        <v>0.1</v>
      </c>
      <c r="AD152" s="163"/>
      <c r="AE152" s="163"/>
      <c r="AF152" s="183">
        <v>0.3</v>
      </c>
      <c r="AG152" s="163"/>
      <c r="AH152" s="163"/>
      <c r="AI152" s="185"/>
      <c r="AJ152" s="185"/>
      <c r="AK152" s="185"/>
      <c r="AL152" s="185"/>
      <c r="AM152" s="185"/>
      <c r="AN152" s="185"/>
      <c r="AO152" s="163"/>
      <c r="AP152" s="163"/>
      <c r="AQ152" s="163"/>
      <c r="AR152" s="163"/>
      <c r="AS152" s="163"/>
      <c r="AT152" s="163"/>
      <c r="AU152" s="163"/>
      <c r="AV152" s="163"/>
      <c r="AW152" s="163"/>
    </row>
    <row r="153" spans="1:49" ht="25.5">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6">
        <v>80</v>
      </c>
      <c r="W153" s="189" t="s">
        <v>604</v>
      </c>
      <c r="X153" s="163"/>
      <c r="Y153" s="189" t="s">
        <v>605</v>
      </c>
      <c r="Z153" s="222">
        <v>0.4</v>
      </c>
      <c r="AA153" s="183">
        <v>0.4</v>
      </c>
      <c r="AB153" s="222">
        <v>0.4</v>
      </c>
      <c r="AC153" s="183">
        <v>0.4</v>
      </c>
      <c r="AD153" s="222">
        <v>0.4</v>
      </c>
      <c r="AE153" s="222">
        <v>0.4</v>
      </c>
      <c r="AF153" s="183">
        <v>0.3</v>
      </c>
      <c r="AG153" s="222">
        <v>0.25</v>
      </c>
      <c r="AH153" s="222">
        <v>0.4</v>
      </c>
      <c r="AI153" s="185">
        <v>0.25</v>
      </c>
      <c r="AJ153" s="185">
        <v>0.25</v>
      </c>
      <c r="AK153" s="185">
        <v>0.25</v>
      </c>
      <c r="AL153" s="185">
        <v>0.4</v>
      </c>
      <c r="AM153" s="185">
        <v>0.4</v>
      </c>
      <c r="AN153" s="185">
        <v>0.4</v>
      </c>
      <c r="AO153" s="163"/>
      <c r="AP153" s="163"/>
      <c r="AQ153" s="163"/>
      <c r="AR153" s="163"/>
      <c r="AS153" s="163"/>
      <c r="AT153" s="163"/>
      <c r="AU153" s="163"/>
      <c r="AV153" s="163"/>
      <c r="AW153" s="163"/>
    </row>
    <row r="154" spans="1:49" ht="63.75">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6">
        <v>81</v>
      </c>
      <c r="W154" s="189" t="s">
        <v>606</v>
      </c>
      <c r="X154" s="192"/>
      <c r="Y154" s="189" t="s">
        <v>607</v>
      </c>
      <c r="Z154" s="222">
        <v>0.3</v>
      </c>
      <c r="AA154" s="183">
        <v>0.4</v>
      </c>
      <c r="AB154" s="222">
        <v>0.3</v>
      </c>
      <c r="AC154" s="183">
        <v>0.3</v>
      </c>
      <c r="AD154" s="222">
        <v>0.3</v>
      </c>
      <c r="AE154" s="222"/>
      <c r="AF154" s="183">
        <v>0.6</v>
      </c>
      <c r="AG154" s="222">
        <v>0.5</v>
      </c>
      <c r="AH154" s="222">
        <v>0.6</v>
      </c>
      <c r="AI154" s="185">
        <v>0.4</v>
      </c>
      <c r="AJ154" s="185">
        <v>0.4</v>
      </c>
      <c r="AK154" s="185">
        <v>0.4</v>
      </c>
      <c r="AL154" s="185">
        <v>0.4</v>
      </c>
      <c r="AM154" s="185">
        <v>0.4</v>
      </c>
      <c r="AN154" s="185">
        <v>0.4</v>
      </c>
      <c r="AO154" s="163"/>
      <c r="AP154" s="163"/>
      <c r="AQ154" s="163"/>
      <c r="AR154" s="163"/>
      <c r="AS154" s="163"/>
      <c r="AT154" s="163"/>
      <c r="AU154" s="163"/>
      <c r="AV154" s="163"/>
      <c r="AW154" s="163"/>
    </row>
    <row r="155" spans="1:49" ht="38.25">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6">
        <v>82</v>
      </c>
      <c r="W155" s="189" t="s">
        <v>608</v>
      </c>
      <c r="X155" s="163"/>
      <c r="Y155" s="189" t="s">
        <v>609</v>
      </c>
      <c r="Z155" s="222">
        <v>0.3</v>
      </c>
      <c r="AA155" s="183">
        <v>1</v>
      </c>
      <c r="AB155" s="222"/>
      <c r="AC155" s="183"/>
      <c r="AD155" s="222"/>
      <c r="AE155" s="222"/>
      <c r="AF155" s="183">
        <v>0.5</v>
      </c>
      <c r="AG155" s="222">
        <v>0.5</v>
      </c>
      <c r="AH155" s="222"/>
      <c r="AI155" s="185"/>
      <c r="AJ155" s="185"/>
      <c r="AK155" s="185"/>
      <c r="AL155" s="185"/>
      <c r="AM155" s="185"/>
      <c r="AN155" s="185"/>
      <c r="AO155" s="163"/>
      <c r="AP155" s="163"/>
      <c r="AQ155" s="163"/>
      <c r="AR155" s="163"/>
      <c r="AS155" s="163"/>
      <c r="AT155" s="163"/>
      <c r="AU155" s="163"/>
      <c r="AV155" s="163"/>
      <c r="AW155" s="163"/>
    </row>
    <row r="156" spans="1:49" ht="25.5">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6">
        <v>83</v>
      </c>
      <c r="W156" s="189" t="s">
        <v>610</v>
      </c>
      <c r="X156" s="163"/>
      <c r="Y156" s="189" t="s">
        <v>611</v>
      </c>
      <c r="Z156" s="222"/>
      <c r="AA156" s="183"/>
      <c r="AB156" s="222"/>
      <c r="AC156" s="183"/>
      <c r="AD156" s="222"/>
      <c r="AE156" s="222"/>
      <c r="AF156" s="183"/>
      <c r="AG156" s="222"/>
      <c r="AH156" s="222"/>
      <c r="AI156" s="185">
        <v>0.15</v>
      </c>
      <c r="AJ156" s="185">
        <v>0.15</v>
      </c>
      <c r="AK156" s="185">
        <v>0.15</v>
      </c>
      <c r="AL156" s="185">
        <v>0.15</v>
      </c>
      <c r="AM156" s="185">
        <v>0.15</v>
      </c>
      <c r="AN156" s="185">
        <v>0.15</v>
      </c>
      <c r="AO156" s="163"/>
      <c r="AP156" s="163"/>
      <c r="AQ156" s="163"/>
      <c r="AR156" s="163"/>
      <c r="AS156" s="163"/>
      <c r="AT156" s="163"/>
      <c r="AU156" s="163"/>
      <c r="AV156" s="163"/>
      <c r="AW156" s="163"/>
    </row>
    <row r="157" spans="1:49" ht="12.75">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c r="X157" s="163"/>
      <c r="Y157" s="163"/>
      <c r="Z157" s="163"/>
      <c r="AA157" s="163"/>
      <c r="AB157" s="163"/>
      <c r="AC157" s="163"/>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row>
    <row r="158" spans="1:49" ht="12.75">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c r="X158" s="163"/>
      <c r="Y158" s="163"/>
      <c r="Z158" s="163"/>
      <c r="AA158" s="163"/>
      <c r="AB158" s="163"/>
      <c r="AC158" s="163"/>
      <c r="AD158" s="163"/>
      <c r="AE158" s="163"/>
      <c r="AF158" s="163"/>
      <c r="AG158" s="163"/>
      <c r="AH158" s="163"/>
      <c r="AI158" s="163"/>
      <c r="AJ158" s="163"/>
      <c r="AK158" s="163"/>
      <c r="AL158" s="163"/>
      <c r="AM158" s="163"/>
      <c r="AN158" s="163"/>
      <c r="AO158" s="163"/>
      <c r="AP158" s="163"/>
      <c r="AQ158" s="163"/>
      <c r="AR158" s="163"/>
      <c r="AS158" s="163"/>
      <c r="AT158" s="163"/>
      <c r="AU158" s="163"/>
      <c r="AV158" s="163"/>
      <c r="AW158" s="163"/>
    </row>
    <row r="159" spans="1:49" ht="12.75">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row>
    <row r="160" spans="1:49" ht="12.75">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3"/>
      <c r="AR160" s="163"/>
      <c r="AS160" s="163"/>
      <c r="AT160" s="163"/>
      <c r="AU160" s="163"/>
      <c r="AV160" s="163"/>
      <c r="AW160" s="163"/>
    </row>
    <row r="161" spans="1:49" ht="12.75">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3"/>
      <c r="AW161" s="163"/>
    </row>
    <row r="162" spans="1:49" ht="12.75">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c r="X162" s="163"/>
      <c r="Y162" s="163"/>
      <c r="Z162" s="163"/>
      <c r="AA162" s="163"/>
      <c r="AB162" s="163"/>
      <c r="AC162" s="163"/>
      <c r="AD162" s="163"/>
      <c r="AE162" s="163"/>
      <c r="AF162" s="163"/>
      <c r="AG162" s="163"/>
      <c r="AH162" s="163"/>
      <c r="AI162" s="163"/>
      <c r="AJ162" s="163"/>
      <c r="AK162" s="163"/>
      <c r="AL162" s="163"/>
      <c r="AM162" s="163"/>
      <c r="AN162" s="163"/>
      <c r="AO162" s="163"/>
      <c r="AP162" s="163"/>
      <c r="AQ162" s="163"/>
      <c r="AR162" s="163"/>
      <c r="AS162" s="163"/>
      <c r="AT162" s="163"/>
      <c r="AU162" s="163"/>
      <c r="AV162" s="163"/>
      <c r="AW162" s="163"/>
    </row>
    <row r="163" spans="1:49" s="168" customFormat="1" ht="12.75">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c r="X163" s="163"/>
      <c r="Y163" s="163"/>
      <c r="Z163" s="163"/>
      <c r="AA163" s="163"/>
      <c r="AB163" s="163"/>
      <c r="AC163" s="163"/>
      <c r="AD163" s="163"/>
      <c r="AE163" s="163"/>
      <c r="AF163" s="163"/>
      <c r="AG163" s="163"/>
      <c r="AH163" s="163"/>
      <c r="AI163" s="163"/>
      <c r="AJ163" s="163"/>
      <c r="AK163" s="163"/>
      <c r="AL163" s="163"/>
      <c r="AM163" s="163"/>
      <c r="AN163" s="163"/>
      <c r="AO163" s="163"/>
      <c r="AP163" s="163"/>
      <c r="AQ163" s="163"/>
      <c r="AR163" s="163"/>
      <c r="AS163" s="163"/>
      <c r="AT163" s="163"/>
      <c r="AU163" s="163"/>
      <c r="AV163" s="163"/>
      <c r="AW163" s="163"/>
    </row>
    <row r="164" spans="1:49" s="168" customFormat="1" ht="12.75">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c r="X164" s="163"/>
      <c r="Y164" s="163"/>
      <c r="Z164" s="163"/>
      <c r="AA164" s="163"/>
      <c r="AB164" s="163"/>
      <c r="AC164" s="163"/>
      <c r="AD164" s="163"/>
      <c r="AE164" s="163"/>
      <c r="AF164" s="163"/>
      <c r="AG164" s="163"/>
      <c r="AH164" s="163"/>
      <c r="AI164" s="163"/>
      <c r="AJ164" s="163"/>
      <c r="AK164" s="163"/>
      <c r="AL164" s="163"/>
      <c r="AM164" s="163"/>
      <c r="AN164" s="163"/>
      <c r="AO164" s="163"/>
      <c r="AP164" s="163"/>
      <c r="AQ164" s="163"/>
      <c r="AR164" s="163"/>
      <c r="AS164" s="163"/>
      <c r="AT164" s="163"/>
      <c r="AU164" s="163"/>
      <c r="AV164" s="163"/>
      <c r="AW164" s="163"/>
    </row>
    <row r="165" spans="1:49" s="168" customFormat="1" ht="12.75">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row>
    <row r="166" spans="1:49" s="168" customFormat="1" ht="12.75">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3"/>
      <c r="AU166" s="163"/>
      <c r="AV166" s="163"/>
      <c r="AW166" s="163"/>
    </row>
    <row r="167" spans="1:49" s="168" customFormat="1" ht="12.75">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row>
    <row r="168" spans="1:49" s="168" customFormat="1" ht="12.75">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row>
    <row r="169" spans="1:49" s="168" customFormat="1" ht="12.75">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c r="X169" s="163"/>
      <c r="Y169" s="163"/>
      <c r="Z169" s="163"/>
      <c r="AA169" s="163"/>
      <c r="AB169" s="163"/>
      <c r="AC169" s="163"/>
      <c r="AD169" s="163"/>
      <c r="AE169" s="163"/>
      <c r="AF169" s="163"/>
      <c r="AG169" s="163"/>
      <c r="AH169" s="163"/>
      <c r="AI169" s="163"/>
      <c r="AJ169" s="163"/>
      <c r="AK169" s="163"/>
      <c r="AL169" s="163"/>
      <c r="AM169" s="163"/>
      <c r="AN169" s="163"/>
      <c r="AO169" s="163"/>
      <c r="AP169" s="163"/>
      <c r="AQ169" s="163"/>
      <c r="AR169" s="163"/>
      <c r="AS169" s="163"/>
      <c r="AT169" s="163"/>
      <c r="AU169" s="163"/>
      <c r="AV169" s="163"/>
      <c r="AW169" s="163"/>
    </row>
    <row r="170" spans="1:49" s="168" customFormat="1" ht="12.75">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row>
    <row r="171" spans="1:49" s="168" customFormat="1" ht="12.75">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row>
    <row r="172" spans="1:49" s="168" customFormat="1" ht="12.75">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c r="X172" s="163"/>
      <c r="Y172" s="163"/>
      <c r="Z172" s="163"/>
      <c r="AA172" s="163"/>
      <c r="AB172" s="163"/>
      <c r="AC172" s="163"/>
      <c r="AD172" s="163"/>
      <c r="AE172" s="163"/>
      <c r="AF172" s="163"/>
      <c r="AG172" s="163"/>
      <c r="AH172" s="163"/>
      <c r="AI172" s="163"/>
      <c r="AJ172" s="163"/>
      <c r="AK172" s="163"/>
      <c r="AL172" s="163"/>
      <c r="AM172" s="163"/>
      <c r="AN172" s="163"/>
      <c r="AO172" s="163"/>
      <c r="AP172" s="163"/>
      <c r="AQ172" s="163"/>
      <c r="AR172" s="163"/>
      <c r="AS172" s="163"/>
      <c r="AT172" s="163"/>
      <c r="AU172" s="163"/>
      <c r="AV172" s="163"/>
      <c r="AW172" s="163"/>
    </row>
    <row r="173" spans="1:49" s="168" customFormat="1" ht="12.75">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163"/>
      <c r="AG173" s="163"/>
      <c r="AH173" s="163"/>
      <c r="AI173" s="163"/>
      <c r="AJ173" s="163"/>
      <c r="AK173" s="163"/>
      <c r="AL173" s="163"/>
      <c r="AM173" s="163"/>
      <c r="AN173" s="163"/>
      <c r="AO173" s="163"/>
      <c r="AP173" s="163"/>
      <c r="AQ173" s="163"/>
      <c r="AR173" s="163"/>
      <c r="AS173" s="163"/>
      <c r="AT173" s="163"/>
      <c r="AU173" s="163"/>
      <c r="AV173" s="163"/>
      <c r="AW173" s="163"/>
    </row>
    <row r="174" spans="1:49" s="168" customFormat="1" ht="12.75">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c r="X174" s="163"/>
      <c r="Y174" s="163"/>
      <c r="Z174" s="163"/>
      <c r="AA174" s="163"/>
      <c r="AB174" s="163"/>
      <c r="AC174" s="163"/>
      <c r="AD174" s="163"/>
      <c r="AE174" s="163"/>
      <c r="AF174" s="163"/>
      <c r="AG174" s="163"/>
      <c r="AH174" s="163"/>
      <c r="AI174" s="163"/>
      <c r="AJ174" s="163"/>
      <c r="AK174" s="163"/>
      <c r="AL174" s="163"/>
      <c r="AM174" s="163"/>
      <c r="AN174" s="163"/>
      <c r="AO174" s="163"/>
      <c r="AP174" s="163"/>
      <c r="AQ174" s="163"/>
      <c r="AR174" s="163"/>
      <c r="AS174" s="163"/>
      <c r="AT174" s="163"/>
      <c r="AU174" s="163"/>
      <c r="AV174" s="163"/>
      <c r="AW174" s="163"/>
    </row>
    <row r="175" spans="1:49" s="168" customFormat="1" ht="12.75">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row>
    <row r="176" spans="1:49" s="168" customFormat="1" ht="12.75">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row>
    <row r="177" spans="1:49" s="168" customFormat="1" ht="12.75">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row>
    <row r="178" spans="1:49" ht="12.75">
      <c r="A178" s="193"/>
      <c r="B178" s="193"/>
      <c r="C178" s="193"/>
      <c r="D178" s="193"/>
      <c r="E178" s="193"/>
      <c r="F178" s="193"/>
      <c r="G178" s="193"/>
      <c r="H178" s="193"/>
      <c r="I178" s="193"/>
      <c r="J178" s="193"/>
      <c r="K178" s="193"/>
      <c r="L178" s="193"/>
      <c r="M178" s="193"/>
      <c r="N178" s="193"/>
      <c r="O178" s="193"/>
      <c r="P178" s="19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row>
    <row r="179" spans="1:49" ht="12.75">
      <c r="A179" s="193"/>
      <c r="B179" s="193"/>
      <c r="C179" s="193"/>
      <c r="D179" s="193"/>
      <c r="E179" s="193"/>
      <c r="F179" s="193"/>
      <c r="G179" s="193"/>
      <c r="H179" s="193"/>
      <c r="I179" s="193"/>
      <c r="J179" s="193"/>
      <c r="K179" s="193"/>
      <c r="L179" s="193"/>
      <c r="M179" s="193"/>
      <c r="N179" s="193"/>
      <c r="O179" s="193"/>
      <c r="P179" s="193"/>
      <c r="Q179" s="163"/>
      <c r="R179" s="163"/>
      <c r="S179" s="163"/>
      <c r="T179" s="163"/>
      <c r="U179" s="163"/>
      <c r="V179" s="163"/>
      <c r="W179" s="163"/>
      <c r="X179" s="163"/>
      <c r="Y179" s="163"/>
      <c r="Z179" s="163"/>
      <c r="AA179" s="163"/>
      <c r="AB179" s="163"/>
      <c r="AC179" s="163"/>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row>
    <row r="180" spans="1:49" ht="12.75">
      <c r="A180" s="193"/>
      <c r="B180" s="193"/>
      <c r="C180" s="193"/>
      <c r="D180" s="193"/>
      <c r="E180" s="193"/>
      <c r="F180" s="193"/>
      <c r="G180" s="193"/>
      <c r="H180" s="193"/>
      <c r="I180" s="193"/>
      <c r="J180" s="193"/>
      <c r="K180" s="193"/>
      <c r="L180" s="193"/>
      <c r="M180" s="193"/>
      <c r="N180" s="193"/>
      <c r="O180" s="193"/>
      <c r="P180" s="193"/>
      <c r="Q180" s="163"/>
      <c r="R180" s="163"/>
      <c r="S180" s="163"/>
      <c r="T180" s="163"/>
      <c r="U180" s="163"/>
      <c r="V180" s="163"/>
      <c r="W180" s="163"/>
      <c r="X180" s="163"/>
      <c r="Y180" s="163"/>
      <c r="Z180" s="163"/>
      <c r="AA180" s="163"/>
      <c r="AB180" s="163"/>
      <c r="AC180" s="163"/>
      <c r="AD180" s="163"/>
      <c r="AE180" s="163"/>
      <c r="AF180" s="163"/>
      <c r="AG180" s="163"/>
      <c r="AH180" s="163"/>
      <c r="AI180" s="163"/>
      <c r="AJ180" s="163"/>
      <c r="AK180" s="163"/>
      <c r="AL180" s="163"/>
      <c r="AM180" s="163"/>
      <c r="AN180" s="163"/>
      <c r="AO180" s="163"/>
      <c r="AP180" s="163"/>
      <c r="AQ180" s="163"/>
      <c r="AR180" s="163"/>
      <c r="AS180" s="163"/>
      <c r="AT180" s="163"/>
      <c r="AU180" s="163"/>
      <c r="AV180" s="163"/>
      <c r="AW180" s="163"/>
    </row>
    <row r="181" spans="1:49" ht="12.75">
      <c r="A181" s="193"/>
      <c r="B181" s="193"/>
      <c r="C181" s="193"/>
      <c r="D181" s="193"/>
      <c r="E181" s="193"/>
      <c r="F181" s="193"/>
      <c r="G181" s="193"/>
      <c r="H181" s="193"/>
      <c r="I181" s="193"/>
      <c r="J181" s="193"/>
      <c r="K181" s="193"/>
      <c r="L181" s="193"/>
      <c r="M181" s="193"/>
      <c r="N181" s="193"/>
      <c r="O181" s="193"/>
      <c r="P181" s="193"/>
      <c r="Q181" s="163"/>
      <c r="R181" s="163"/>
      <c r="S181" s="163"/>
      <c r="T181" s="163"/>
      <c r="U181" s="163"/>
      <c r="V181" s="163"/>
      <c r="W181" s="163"/>
      <c r="X181" s="163"/>
      <c r="Y181" s="163"/>
      <c r="Z181" s="163"/>
      <c r="AA181" s="163"/>
      <c r="AB181" s="163"/>
      <c r="AC181" s="163"/>
      <c r="AD181" s="163"/>
      <c r="AE181" s="163"/>
      <c r="AF181" s="163"/>
      <c r="AG181" s="163"/>
      <c r="AH181" s="163"/>
      <c r="AI181" s="163"/>
      <c r="AJ181" s="163"/>
      <c r="AK181" s="163"/>
      <c r="AL181" s="163"/>
      <c r="AM181" s="163"/>
      <c r="AN181" s="163"/>
      <c r="AO181" s="163"/>
      <c r="AP181" s="163"/>
      <c r="AQ181" s="163"/>
      <c r="AR181" s="163"/>
      <c r="AS181" s="163"/>
      <c r="AT181" s="163"/>
      <c r="AU181" s="163"/>
      <c r="AV181" s="163"/>
      <c r="AW181" s="163"/>
    </row>
    <row r="182" spans="1:49" ht="12.75">
      <c r="A182" s="193"/>
      <c r="B182" s="193"/>
      <c r="C182" s="193"/>
      <c r="D182" s="193"/>
      <c r="E182" s="193"/>
      <c r="F182" s="193"/>
      <c r="G182" s="193"/>
      <c r="H182" s="193"/>
      <c r="I182" s="193"/>
      <c r="J182" s="193"/>
      <c r="K182" s="193"/>
      <c r="L182" s="193"/>
      <c r="M182" s="193"/>
      <c r="N182" s="193"/>
      <c r="O182" s="193"/>
      <c r="P182" s="19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row>
    <row r="183" spans="1:49" ht="12.75">
      <c r="A183" s="193"/>
      <c r="B183" s="193"/>
      <c r="C183" s="193"/>
      <c r="D183" s="193"/>
      <c r="E183" s="193"/>
      <c r="F183" s="193"/>
      <c r="G183" s="193"/>
      <c r="H183" s="193"/>
      <c r="I183" s="193"/>
      <c r="J183" s="193"/>
      <c r="K183" s="193"/>
      <c r="L183" s="193"/>
      <c r="M183" s="193"/>
      <c r="N183" s="193"/>
      <c r="O183" s="193"/>
      <c r="P183" s="193"/>
      <c r="Q183" s="163"/>
      <c r="R183" s="163"/>
      <c r="S183" s="163"/>
      <c r="T183" s="163"/>
      <c r="U183" s="163"/>
      <c r="V183" s="163"/>
      <c r="W183" s="163"/>
      <c r="X183" s="163"/>
      <c r="Y183" s="163"/>
      <c r="Z183" s="163"/>
      <c r="AA183" s="163"/>
      <c r="AB183" s="163"/>
      <c r="AC183" s="163"/>
      <c r="AD183" s="163"/>
      <c r="AE183" s="163"/>
      <c r="AF183" s="163"/>
      <c r="AG183" s="163"/>
      <c r="AH183" s="163"/>
      <c r="AI183" s="163"/>
      <c r="AJ183" s="163"/>
      <c r="AK183" s="163"/>
      <c r="AL183" s="163"/>
      <c r="AM183" s="163"/>
      <c r="AN183" s="163"/>
      <c r="AO183" s="163"/>
      <c r="AP183" s="163"/>
      <c r="AQ183" s="163"/>
      <c r="AR183" s="163"/>
      <c r="AS183" s="163"/>
      <c r="AT183" s="163"/>
      <c r="AU183" s="163"/>
      <c r="AV183" s="163"/>
      <c r="AW183" s="163"/>
    </row>
    <row r="184" spans="1:49" ht="12.75">
      <c r="A184" s="193"/>
      <c r="B184" s="193"/>
      <c r="C184" s="193"/>
      <c r="D184" s="193"/>
      <c r="E184" s="193"/>
      <c r="F184" s="193"/>
      <c r="G184" s="193"/>
      <c r="H184" s="193"/>
      <c r="I184" s="193"/>
      <c r="J184" s="193"/>
      <c r="K184" s="193"/>
      <c r="L184" s="193"/>
      <c r="M184" s="193"/>
      <c r="N184" s="193"/>
      <c r="O184" s="193"/>
      <c r="P184" s="193"/>
      <c r="Q184" s="163"/>
      <c r="R184" s="163"/>
      <c r="S184" s="163"/>
      <c r="T184" s="163"/>
      <c r="U184" s="163"/>
      <c r="V184" s="163"/>
      <c r="W184" s="163"/>
      <c r="X184" s="163"/>
      <c r="Y184" s="163"/>
      <c r="Z184" s="163"/>
      <c r="AA184" s="163"/>
      <c r="AB184" s="163"/>
      <c r="AC184" s="163"/>
      <c r="AD184" s="163"/>
      <c r="AE184" s="163"/>
      <c r="AF184" s="163"/>
      <c r="AG184" s="163"/>
      <c r="AH184" s="163"/>
      <c r="AI184" s="163"/>
      <c r="AJ184" s="163"/>
      <c r="AK184" s="163"/>
      <c r="AL184" s="163"/>
      <c r="AM184" s="163"/>
      <c r="AN184" s="163"/>
      <c r="AO184" s="163"/>
      <c r="AP184" s="163"/>
      <c r="AQ184" s="163"/>
      <c r="AR184" s="163"/>
      <c r="AS184" s="163"/>
      <c r="AT184" s="163"/>
      <c r="AU184" s="163"/>
      <c r="AV184" s="163"/>
      <c r="AW184" s="163"/>
    </row>
    <row r="185" spans="1:49" ht="12.75">
      <c r="A185" s="193"/>
      <c r="B185" s="193"/>
      <c r="C185" s="193"/>
      <c r="D185" s="193"/>
      <c r="E185" s="193"/>
      <c r="F185" s="193"/>
      <c r="G185" s="193"/>
      <c r="H185" s="193"/>
      <c r="I185" s="193"/>
      <c r="J185" s="193"/>
      <c r="K185" s="193"/>
      <c r="L185" s="193"/>
      <c r="M185" s="193"/>
      <c r="N185" s="193"/>
      <c r="O185" s="193"/>
      <c r="P185" s="19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63"/>
      <c r="AM185" s="163"/>
      <c r="AN185" s="163"/>
      <c r="AO185" s="163"/>
      <c r="AP185" s="163"/>
      <c r="AQ185" s="163"/>
      <c r="AR185" s="163"/>
      <c r="AS185" s="163"/>
      <c r="AT185" s="163"/>
      <c r="AU185" s="163"/>
      <c r="AV185" s="163"/>
      <c r="AW185" s="163"/>
    </row>
    <row r="186" spans="1:49" ht="12.75">
      <c r="A186" s="193"/>
      <c r="B186" s="193"/>
      <c r="C186" s="193"/>
      <c r="D186" s="193"/>
      <c r="E186" s="193"/>
      <c r="F186" s="193"/>
      <c r="G186" s="193"/>
      <c r="H186" s="193"/>
      <c r="I186" s="193"/>
      <c r="J186" s="193"/>
      <c r="K186" s="193"/>
      <c r="L186" s="193"/>
      <c r="M186" s="193"/>
      <c r="N186" s="193"/>
      <c r="O186" s="193"/>
      <c r="P186" s="193"/>
      <c r="Q186" s="163"/>
      <c r="R186" s="163"/>
      <c r="S186" s="163"/>
      <c r="T186" s="163"/>
      <c r="U186" s="163"/>
      <c r="V186" s="163"/>
      <c r="W186" s="163"/>
      <c r="X186" s="163"/>
      <c r="Y186" s="163"/>
      <c r="Z186" s="163"/>
      <c r="AA186" s="163"/>
      <c r="AB186" s="163"/>
      <c r="AC186" s="163"/>
      <c r="AD186" s="163"/>
      <c r="AE186" s="163"/>
      <c r="AF186" s="163"/>
      <c r="AG186" s="163"/>
      <c r="AH186" s="163"/>
      <c r="AI186" s="163"/>
      <c r="AJ186" s="163"/>
      <c r="AK186" s="163"/>
      <c r="AL186" s="163"/>
      <c r="AM186" s="163"/>
      <c r="AN186" s="163"/>
      <c r="AO186" s="163"/>
      <c r="AP186" s="163"/>
      <c r="AQ186" s="163"/>
      <c r="AR186" s="163"/>
      <c r="AS186" s="163"/>
      <c r="AT186" s="163"/>
      <c r="AU186" s="163"/>
      <c r="AV186" s="163"/>
      <c r="AW186" s="163"/>
    </row>
    <row r="187" spans="1:49" ht="12.75">
      <c r="A187" s="193"/>
      <c r="B187" s="193"/>
      <c r="C187" s="193"/>
      <c r="D187" s="193"/>
      <c r="E187" s="193"/>
      <c r="F187" s="193"/>
      <c r="G187" s="193"/>
      <c r="H187" s="193"/>
      <c r="I187" s="193"/>
      <c r="J187" s="193"/>
      <c r="K187" s="193"/>
      <c r="L187" s="193"/>
      <c r="M187" s="193"/>
      <c r="N187" s="193"/>
      <c r="O187" s="193"/>
      <c r="P187" s="19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row>
    <row r="188" spans="1:49" ht="12.75">
      <c r="A188" s="193"/>
      <c r="B188" s="193"/>
      <c r="C188" s="193"/>
      <c r="D188" s="193"/>
      <c r="E188" s="193"/>
      <c r="F188" s="193"/>
      <c r="G188" s="193"/>
      <c r="H188" s="193"/>
      <c r="K188" s="193"/>
      <c r="L188" s="193"/>
      <c r="M188" s="193"/>
      <c r="N188" s="193"/>
      <c r="O188" s="193"/>
      <c r="P188" s="19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row>
    <row r="189" spans="1:49" ht="12.75">
      <c r="A189" s="193"/>
      <c r="B189" s="193"/>
      <c r="C189" s="193"/>
      <c r="D189" s="193"/>
      <c r="E189" s="193"/>
      <c r="F189" s="193"/>
      <c r="G189" s="193"/>
      <c r="H189" s="193"/>
      <c r="K189" s="193"/>
      <c r="L189" s="193"/>
      <c r="M189" s="193"/>
      <c r="N189" s="193"/>
      <c r="O189" s="193"/>
      <c r="P189" s="19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row>
    <row r="190" spans="1:49" ht="12.75">
      <c r="A190" s="193"/>
      <c r="B190" s="193"/>
      <c r="C190" s="193"/>
      <c r="D190" s="193"/>
      <c r="E190" s="193"/>
      <c r="F190" s="193"/>
      <c r="G190" s="193"/>
      <c r="H190" s="193"/>
      <c r="K190" s="193"/>
      <c r="L190" s="193"/>
      <c r="M190" s="193"/>
      <c r="N190" s="193"/>
      <c r="O190" s="193"/>
      <c r="P190" s="19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row>
    <row r="191" spans="1:49" ht="12.75">
      <c r="A191" s="193"/>
      <c r="B191" s="193"/>
      <c r="C191" s="193"/>
      <c r="D191" s="193"/>
      <c r="E191" s="193"/>
      <c r="F191" s="193"/>
      <c r="G191" s="193"/>
      <c r="H191" s="193"/>
      <c r="K191" s="193"/>
      <c r="L191" s="193"/>
      <c r="M191" s="193"/>
      <c r="N191" s="193"/>
      <c r="O191" s="193"/>
      <c r="P191" s="19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row>
    <row r="192" spans="1:49" ht="12.75">
      <c r="A192" s="193"/>
      <c r="B192" s="193"/>
      <c r="C192" s="193"/>
      <c r="D192" s="193"/>
      <c r="E192" s="193"/>
      <c r="F192" s="193"/>
      <c r="G192" s="193"/>
      <c r="H192" s="193"/>
      <c r="K192" s="193"/>
      <c r="L192" s="193"/>
      <c r="M192" s="193"/>
      <c r="N192" s="193"/>
      <c r="O192" s="193"/>
      <c r="P192" s="193"/>
      <c r="Q192" s="163"/>
      <c r="R192" s="163"/>
      <c r="S192" s="163"/>
      <c r="T192" s="163"/>
      <c r="U192" s="163"/>
      <c r="V192" s="163"/>
      <c r="W192" s="163"/>
      <c r="X192" s="163"/>
      <c r="Y192" s="163"/>
      <c r="Z192" s="163"/>
      <c r="AA192" s="163"/>
      <c r="AB192" s="163"/>
      <c r="AC192" s="163"/>
      <c r="AD192" s="163"/>
      <c r="AE192" s="163"/>
      <c r="AF192" s="163"/>
      <c r="AG192" s="163"/>
      <c r="AH192" s="163"/>
      <c r="AI192" s="163"/>
      <c r="AJ192" s="163"/>
      <c r="AK192" s="163"/>
      <c r="AL192" s="163"/>
      <c r="AM192" s="163"/>
      <c r="AN192" s="163"/>
      <c r="AO192" s="163"/>
      <c r="AP192" s="163"/>
      <c r="AQ192" s="163"/>
      <c r="AR192" s="163"/>
      <c r="AS192" s="163"/>
      <c r="AT192" s="163"/>
      <c r="AU192" s="163"/>
      <c r="AV192" s="163"/>
      <c r="AW192" s="163"/>
    </row>
    <row r="193" spans="1:49" ht="12.75">
      <c r="A193" s="193"/>
      <c r="B193" s="193"/>
      <c r="C193" s="193"/>
      <c r="D193" s="193"/>
      <c r="E193" s="193"/>
      <c r="F193" s="193"/>
      <c r="G193" s="193"/>
      <c r="H193" s="193"/>
      <c r="K193" s="193"/>
      <c r="L193" s="193"/>
      <c r="M193" s="193"/>
      <c r="N193" s="193"/>
      <c r="O193" s="193"/>
      <c r="P193" s="193"/>
      <c r="Q193" s="163"/>
      <c r="R193" s="163"/>
      <c r="S193" s="163"/>
      <c r="T193" s="163"/>
      <c r="U193" s="163"/>
      <c r="V193" s="163"/>
      <c r="W193" s="163"/>
      <c r="X193" s="163"/>
      <c r="Y193" s="163"/>
      <c r="Z193" s="163"/>
      <c r="AA193" s="163"/>
      <c r="AB193" s="163"/>
      <c r="AC193" s="163"/>
      <c r="AD193" s="163"/>
      <c r="AE193" s="163"/>
      <c r="AF193" s="163"/>
      <c r="AG193" s="163"/>
      <c r="AH193" s="163"/>
      <c r="AI193" s="163"/>
      <c r="AJ193" s="163"/>
      <c r="AK193" s="163"/>
      <c r="AL193" s="163"/>
      <c r="AM193" s="163"/>
      <c r="AN193" s="163"/>
      <c r="AO193" s="163"/>
      <c r="AP193" s="163"/>
      <c r="AQ193" s="163"/>
      <c r="AR193" s="163"/>
      <c r="AS193" s="163"/>
      <c r="AT193" s="163"/>
      <c r="AU193" s="163"/>
      <c r="AV193" s="163"/>
      <c r="AW193" s="163"/>
    </row>
    <row r="194" spans="1:49" ht="12.75">
      <c r="A194" s="193"/>
      <c r="B194" s="193"/>
      <c r="C194" s="193"/>
      <c r="D194" s="193"/>
      <c r="E194" s="193"/>
      <c r="F194" s="193"/>
      <c r="G194" s="193"/>
      <c r="H194" s="193"/>
      <c r="K194" s="193"/>
      <c r="L194" s="193"/>
      <c r="M194" s="193"/>
      <c r="N194" s="193"/>
      <c r="O194" s="193"/>
      <c r="P194" s="193"/>
      <c r="Q194" s="163"/>
      <c r="R194" s="163"/>
      <c r="S194" s="163"/>
      <c r="T194" s="163"/>
      <c r="U194" s="163"/>
      <c r="V194" s="163"/>
      <c r="W194" s="163"/>
      <c r="X194" s="163"/>
      <c r="Y194" s="163"/>
      <c r="Z194" s="163"/>
      <c r="AA194" s="163"/>
      <c r="AB194" s="163"/>
      <c r="AC194" s="163"/>
      <c r="AD194" s="163"/>
      <c r="AE194" s="163"/>
      <c r="AF194" s="163"/>
      <c r="AG194" s="163"/>
      <c r="AH194" s="163"/>
      <c r="AI194" s="163"/>
      <c r="AJ194" s="163"/>
      <c r="AK194" s="163"/>
      <c r="AL194" s="163"/>
      <c r="AM194" s="163"/>
      <c r="AN194" s="163"/>
      <c r="AO194" s="163"/>
      <c r="AP194" s="163"/>
      <c r="AQ194" s="163"/>
      <c r="AR194" s="163"/>
      <c r="AS194" s="163"/>
      <c r="AT194" s="163"/>
      <c r="AU194" s="163"/>
      <c r="AV194" s="163"/>
      <c r="AW194" s="163"/>
    </row>
    <row r="195" spans="1:49" ht="12.75">
      <c r="A195" s="193"/>
      <c r="B195" s="193"/>
      <c r="C195" s="193"/>
      <c r="D195" s="193"/>
      <c r="E195" s="193"/>
      <c r="F195" s="193"/>
      <c r="G195" s="193"/>
      <c r="H195" s="193"/>
      <c r="K195" s="193"/>
      <c r="L195" s="193"/>
      <c r="M195" s="193"/>
      <c r="N195" s="193"/>
      <c r="O195" s="193"/>
      <c r="P195" s="193"/>
      <c r="Q195" s="163"/>
      <c r="R195" s="163"/>
      <c r="S195" s="163"/>
      <c r="T195" s="163"/>
      <c r="U195" s="163"/>
      <c r="V195" s="163"/>
      <c r="W195" s="163"/>
      <c r="X195" s="163"/>
      <c r="Y195" s="163"/>
      <c r="Z195" s="163"/>
      <c r="AA195" s="163"/>
      <c r="AB195" s="163"/>
      <c r="AC195" s="163"/>
      <c r="AD195" s="163"/>
      <c r="AE195" s="163"/>
      <c r="AF195" s="163"/>
      <c r="AG195" s="163"/>
      <c r="AH195" s="163"/>
      <c r="AI195" s="163"/>
      <c r="AJ195" s="163"/>
      <c r="AK195" s="163"/>
      <c r="AL195" s="163"/>
      <c r="AM195" s="163"/>
      <c r="AN195" s="163"/>
      <c r="AO195" s="163"/>
      <c r="AP195" s="163"/>
      <c r="AQ195" s="163"/>
      <c r="AR195" s="163"/>
      <c r="AS195" s="163"/>
      <c r="AT195" s="163"/>
      <c r="AU195" s="163"/>
      <c r="AV195" s="163"/>
      <c r="AW195" s="163"/>
    </row>
    <row r="196" spans="22:42" ht="12.75">
      <c r="V196" s="163"/>
      <c r="W196" s="163"/>
      <c r="X196" s="163"/>
      <c r="Y196" s="163"/>
      <c r="Z196" s="163"/>
      <c r="AA196" s="163"/>
      <c r="AB196" s="163"/>
      <c r="AC196" s="163"/>
      <c r="AD196" s="163"/>
      <c r="AE196" s="163"/>
      <c r="AF196" s="163"/>
      <c r="AG196" s="163"/>
      <c r="AH196" s="163"/>
      <c r="AI196" s="163"/>
      <c r="AJ196" s="163"/>
      <c r="AK196" s="163"/>
      <c r="AL196" s="163"/>
      <c r="AM196" s="163"/>
      <c r="AN196" s="163"/>
      <c r="AO196" s="163"/>
      <c r="AP196" s="163"/>
    </row>
    <row r="197" spans="22:42" ht="12.75">
      <c r="V197" s="163"/>
      <c r="W197" s="163"/>
      <c r="X197" s="163"/>
      <c r="Y197" s="163"/>
      <c r="Z197" s="163"/>
      <c r="AA197" s="163"/>
      <c r="AB197" s="163"/>
      <c r="AC197" s="163"/>
      <c r="AD197" s="163"/>
      <c r="AE197" s="163"/>
      <c r="AF197" s="163"/>
      <c r="AG197" s="163"/>
      <c r="AH197" s="163"/>
      <c r="AI197" s="163"/>
      <c r="AJ197" s="163"/>
      <c r="AK197" s="163"/>
      <c r="AL197" s="163"/>
      <c r="AM197" s="163"/>
      <c r="AN197" s="163"/>
      <c r="AO197" s="163"/>
      <c r="AP197" s="163"/>
    </row>
    <row r="280" spans="1:16" ht="12.75">
      <c r="A280" s="148"/>
      <c r="B280" s="148"/>
      <c r="C280" s="148"/>
      <c r="D280" s="148"/>
      <c r="E280" s="148"/>
      <c r="F280" s="148"/>
      <c r="G280" s="148"/>
      <c r="H280" s="148"/>
      <c r="I280" s="148"/>
      <c r="J280" s="148"/>
      <c r="K280" s="148"/>
      <c r="L280" s="148"/>
      <c r="M280" s="148"/>
      <c r="N280" s="148"/>
      <c r="O280" s="148"/>
      <c r="P280" s="148"/>
    </row>
    <row r="281" spans="1:16" ht="12.75">
      <c r="A281" s="148"/>
      <c r="B281" s="148"/>
      <c r="C281" s="148"/>
      <c r="D281" s="148"/>
      <c r="E281" s="148"/>
      <c r="F281" s="148"/>
      <c r="G281" s="148"/>
      <c r="H281" s="148"/>
      <c r="I281" s="148"/>
      <c r="J281" s="148"/>
      <c r="K281" s="148"/>
      <c r="L281" s="148"/>
      <c r="M281" s="148"/>
      <c r="N281" s="148"/>
      <c r="O281" s="148"/>
      <c r="P281" s="148"/>
    </row>
    <row r="282" spans="1:16" ht="12.75">
      <c r="A282" s="148"/>
      <c r="B282" s="148"/>
      <c r="C282" s="148"/>
      <c r="D282" s="148"/>
      <c r="E282" s="148"/>
      <c r="F282" s="148"/>
      <c r="G282" s="148"/>
      <c r="H282" s="148"/>
      <c r="I282" s="148"/>
      <c r="J282" s="148"/>
      <c r="K282" s="148"/>
      <c r="L282" s="148"/>
      <c r="M282" s="148"/>
      <c r="N282" s="148"/>
      <c r="O282" s="148"/>
      <c r="P282" s="148"/>
    </row>
    <row r="283" spans="1:16" ht="12.75">
      <c r="A283" s="148"/>
      <c r="B283" s="148"/>
      <c r="C283" s="148"/>
      <c r="D283" s="148"/>
      <c r="E283" s="148"/>
      <c r="F283" s="148"/>
      <c r="G283" s="148"/>
      <c r="H283" s="148"/>
      <c r="I283" s="148"/>
      <c r="J283" s="148"/>
      <c r="K283" s="148"/>
      <c r="L283" s="148"/>
      <c r="M283" s="148"/>
      <c r="N283" s="148"/>
      <c r="O283" s="148"/>
      <c r="P283" s="148"/>
    </row>
    <row r="284" spans="1:16" ht="12.75">
      <c r="A284" s="148"/>
      <c r="B284" s="148"/>
      <c r="C284" s="148"/>
      <c r="D284" s="148"/>
      <c r="E284" s="148"/>
      <c r="F284" s="148"/>
      <c r="G284" s="148"/>
      <c r="H284" s="148"/>
      <c r="I284" s="148"/>
      <c r="J284" s="148"/>
      <c r="K284" s="148"/>
      <c r="L284" s="148"/>
      <c r="M284" s="148"/>
      <c r="N284" s="148"/>
      <c r="O284" s="148"/>
      <c r="P284" s="148"/>
    </row>
    <row r="285" spans="1:16" ht="12.75">
      <c r="A285" s="148"/>
      <c r="B285" s="148"/>
      <c r="C285" s="148"/>
      <c r="D285" s="148"/>
      <c r="E285" s="148"/>
      <c r="F285" s="148"/>
      <c r="G285" s="148"/>
      <c r="H285" s="148"/>
      <c r="I285" s="148"/>
      <c r="J285" s="148"/>
      <c r="K285" s="148"/>
      <c r="L285" s="148"/>
      <c r="M285" s="148"/>
      <c r="N285" s="148"/>
      <c r="O285" s="148"/>
      <c r="P285" s="148"/>
    </row>
    <row r="286" spans="1:16" ht="12.75">
      <c r="A286" s="148"/>
      <c r="B286" s="148"/>
      <c r="C286" s="148"/>
      <c r="D286" s="148"/>
      <c r="E286" s="148"/>
      <c r="F286" s="148"/>
      <c r="G286" s="148"/>
      <c r="H286" s="148"/>
      <c r="I286" s="148"/>
      <c r="J286" s="148"/>
      <c r="K286" s="148"/>
      <c r="L286" s="148"/>
      <c r="M286" s="148"/>
      <c r="N286" s="148"/>
      <c r="O286" s="148"/>
      <c r="P286" s="148"/>
    </row>
    <row r="287" spans="1:16" ht="12.75">
      <c r="A287" s="148"/>
      <c r="B287" s="148"/>
      <c r="C287" s="148"/>
      <c r="D287" s="148"/>
      <c r="E287" s="148"/>
      <c r="F287" s="148"/>
      <c r="G287" s="148"/>
      <c r="H287" s="148"/>
      <c r="I287" s="148"/>
      <c r="J287" s="148"/>
      <c r="K287" s="148"/>
      <c r="L287" s="148"/>
      <c r="M287" s="148"/>
      <c r="N287" s="148"/>
      <c r="O287" s="148"/>
      <c r="P287" s="148"/>
    </row>
    <row r="288" spans="1:16" ht="12.75">
      <c r="A288" s="148"/>
      <c r="B288" s="148"/>
      <c r="C288" s="148"/>
      <c r="D288" s="148"/>
      <c r="E288" s="148"/>
      <c r="F288" s="148"/>
      <c r="G288" s="148"/>
      <c r="H288" s="148"/>
      <c r="I288" s="148"/>
      <c r="J288" s="148"/>
      <c r="K288" s="148"/>
      <c r="L288" s="148"/>
      <c r="M288" s="148"/>
      <c r="N288" s="148"/>
      <c r="O288" s="148"/>
      <c r="P288" s="148"/>
    </row>
    <row r="289" spans="1:16" ht="12.75">
      <c r="A289" s="148"/>
      <c r="B289" s="148"/>
      <c r="C289" s="148"/>
      <c r="D289" s="148"/>
      <c r="E289" s="148"/>
      <c r="F289" s="148"/>
      <c r="G289" s="148"/>
      <c r="H289" s="148"/>
      <c r="I289" s="148"/>
      <c r="J289" s="148"/>
      <c r="K289" s="148"/>
      <c r="L289" s="148"/>
      <c r="M289" s="148"/>
      <c r="N289" s="148"/>
      <c r="O289" s="148"/>
      <c r="P289" s="148"/>
    </row>
    <row r="290" spans="1:16" ht="12.75">
      <c r="A290" s="148"/>
      <c r="B290" s="148"/>
      <c r="C290" s="148"/>
      <c r="D290" s="148"/>
      <c r="E290" s="148"/>
      <c r="F290" s="148"/>
      <c r="G290" s="148"/>
      <c r="H290" s="148"/>
      <c r="I290" s="148"/>
      <c r="J290" s="148"/>
      <c r="K290" s="148"/>
      <c r="L290" s="148"/>
      <c r="M290" s="148"/>
      <c r="N290" s="148"/>
      <c r="O290" s="148"/>
      <c r="P290" s="148"/>
    </row>
    <row r="291" spans="1:16" ht="12.75">
      <c r="A291" s="148"/>
      <c r="B291" s="148"/>
      <c r="C291" s="148"/>
      <c r="D291" s="148"/>
      <c r="E291" s="148"/>
      <c r="F291" s="148"/>
      <c r="G291" s="148"/>
      <c r="H291" s="148"/>
      <c r="I291" s="148"/>
      <c r="J291" s="148"/>
      <c r="K291" s="148"/>
      <c r="L291" s="148"/>
      <c r="M291" s="148"/>
      <c r="N291" s="148"/>
      <c r="O291" s="148"/>
      <c r="P291" s="148"/>
    </row>
    <row r="292" spans="1:16" ht="12.75">
      <c r="A292" s="148"/>
      <c r="B292" s="148"/>
      <c r="C292" s="148"/>
      <c r="D292" s="148"/>
      <c r="E292" s="148"/>
      <c r="F292" s="148"/>
      <c r="G292" s="148"/>
      <c r="H292" s="148"/>
      <c r="I292" s="148"/>
      <c r="J292" s="148"/>
      <c r="K292" s="148"/>
      <c r="L292" s="148"/>
      <c r="M292" s="148"/>
      <c r="N292" s="148"/>
      <c r="O292" s="148"/>
      <c r="P292" s="148"/>
    </row>
    <row r="293" spans="1:16" ht="12.75">
      <c r="A293" s="148"/>
      <c r="B293" s="148"/>
      <c r="C293" s="148"/>
      <c r="D293" s="148"/>
      <c r="E293" s="148"/>
      <c r="F293" s="148"/>
      <c r="G293" s="148"/>
      <c r="H293" s="148"/>
      <c r="I293" s="148"/>
      <c r="J293" s="148"/>
      <c r="K293" s="148"/>
      <c r="L293" s="148"/>
      <c r="M293" s="148"/>
      <c r="N293" s="148"/>
      <c r="O293" s="148"/>
      <c r="P293" s="148"/>
    </row>
    <row r="294" spans="1:16" ht="12.75">
      <c r="A294" s="148"/>
      <c r="B294" s="148"/>
      <c r="C294" s="148"/>
      <c r="D294" s="148"/>
      <c r="E294" s="148"/>
      <c r="F294" s="148"/>
      <c r="G294" s="148"/>
      <c r="H294" s="148"/>
      <c r="I294" s="148"/>
      <c r="J294" s="148"/>
      <c r="K294" s="148"/>
      <c r="L294" s="148"/>
      <c r="M294" s="148"/>
      <c r="N294" s="148"/>
      <c r="O294" s="148"/>
      <c r="P294" s="148"/>
    </row>
    <row r="295" spans="1:16" ht="12.75">
      <c r="A295" s="148"/>
      <c r="B295" s="148"/>
      <c r="C295" s="148"/>
      <c r="D295" s="148"/>
      <c r="E295" s="148"/>
      <c r="F295" s="148"/>
      <c r="G295" s="148"/>
      <c r="H295" s="148"/>
      <c r="I295" s="148"/>
      <c r="J295" s="148"/>
      <c r="K295" s="148"/>
      <c r="L295" s="148"/>
      <c r="M295" s="148"/>
      <c r="N295" s="148"/>
      <c r="O295" s="148"/>
      <c r="P295" s="148"/>
    </row>
    <row r="296" spans="1:16" ht="12.75">
      <c r="A296" s="148"/>
      <c r="B296" s="148"/>
      <c r="C296" s="148"/>
      <c r="D296" s="148"/>
      <c r="E296" s="148"/>
      <c r="F296" s="148"/>
      <c r="G296" s="148"/>
      <c r="H296" s="148"/>
      <c r="I296" s="148"/>
      <c r="J296" s="148"/>
      <c r="K296" s="148"/>
      <c r="L296" s="148"/>
      <c r="M296" s="148"/>
      <c r="N296" s="148"/>
      <c r="O296" s="148"/>
      <c r="P296" s="148"/>
    </row>
    <row r="297" spans="1:16" ht="12.75">
      <c r="A297" s="148"/>
      <c r="B297" s="148"/>
      <c r="C297" s="148"/>
      <c r="D297" s="148"/>
      <c r="E297" s="148"/>
      <c r="F297" s="148"/>
      <c r="G297" s="148"/>
      <c r="H297" s="148"/>
      <c r="I297" s="148"/>
      <c r="J297" s="148"/>
      <c r="K297" s="148"/>
      <c r="L297" s="148"/>
      <c r="M297" s="148"/>
      <c r="N297" s="148"/>
      <c r="O297" s="148"/>
      <c r="P297" s="148"/>
    </row>
    <row r="298" spans="1:16" ht="12.75">
      <c r="A298" s="148"/>
      <c r="B298" s="148"/>
      <c r="C298" s="148"/>
      <c r="D298" s="148"/>
      <c r="E298" s="148"/>
      <c r="F298" s="148"/>
      <c r="G298" s="148"/>
      <c r="H298" s="148"/>
      <c r="I298" s="148"/>
      <c r="J298" s="148"/>
      <c r="K298" s="148"/>
      <c r="L298" s="148"/>
      <c r="M298" s="148"/>
      <c r="N298" s="148"/>
      <c r="O298" s="148"/>
      <c r="P298" s="148"/>
    </row>
    <row r="299" spans="1:16" ht="12.75">
      <c r="A299" s="148"/>
      <c r="B299" s="148"/>
      <c r="C299" s="148"/>
      <c r="D299" s="148"/>
      <c r="E299" s="148"/>
      <c r="F299" s="148"/>
      <c r="G299" s="148"/>
      <c r="H299" s="148"/>
      <c r="I299" s="148"/>
      <c r="J299" s="148"/>
      <c r="K299" s="148"/>
      <c r="L299" s="148"/>
      <c r="M299" s="148"/>
      <c r="N299" s="148"/>
      <c r="O299" s="148"/>
      <c r="P299" s="148"/>
    </row>
    <row r="300" spans="1:16" ht="12.75">
      <c r="A300" s="148"/>
      <c r="B300" s="148"/>
      <c r="C300" s="148"/>
      <c r="D300" s="148"/>
      <c r="E300" s="148"/>
      <c r="F300" s="148"/>
      <c r="G300" s="148"/>
      <c r="H300" s="148"/>
      <c r="I300" s="148"/>
      <c r="J300" s="148"/>
      <c r="K300" s="148"/>
      <c r="L300" s="148"/>
      <c r="M300" s="148"/>
      <c r="N300" s="148"/>
      <c r="O300" s="148"/>
      <c r="P300" s="148"/>
    </row>
    <row r="301" spans="1:16" ht="12.75">
      <c r="A301" s="148"/>
      <c r="B301" s="148"/>
      <c r="C301" s="148"/>
      <c r="D301" s="148"/>
      <c r="E301" s="148"/>
      <c r="F301" s="148"/>
      <c r="G301" s="148"/>
      <c r="H301" s="148"/>
      <c r="I301" s="148"/>
      <c r="J301" s="148"/>
      <c r="K301" s="148"/>
      <c r="L301" s="148"/>
      <c r="M301" s="148"/>
      <c r="N301" s="148"/>
      <c r="O301" s="148"/>
      <c r="P301" s="148"/>
    </row>
    <row r="302" spans="1:16" ht="12.75">
      <c r="A302" s="148"/>
      <c r="B302" s="148"/>
      <c r="C302" s="148"/>
      <c r="D302" s="148"/>
      <c r="E302" s="148"/>
      <c r="F302" s="148"/>
      <c r="G302" s="148"/>
      <c r="H302" s="148"/>
      <c r="I302" s="148"/>
      <c r="J302" s="148"/>
      <c r="K302" s="148"/>
      <c r="L302" s="148"/>
      <c r="M302" s="148"/>
      <c r="N302" s="148"/>
      <c r="O302" s="148"/>
      <c r="P302" s="148"/>
    </row>
    <row r="303" spans="1:16" ht="12.75">
      <c r="A303" s="148"/>
      <c r="B303" s="148"/>
      <c r="C303" s="148"/>
      <c r="D303" s="148"/>
      <c r="E303" s="148"/>
      <c r="F303" s="148"/>
      <c r="G303" s="148"/>
      <c r="H303" s="148"/>
      <c r="I303" s="148"/>
      <c r="J303" s="148"/>
      <c r="K303" s="148"/>
      <c r="L303" s="148"/>
      <c r="M303" s="148"/>
      <c r="N303" s="148"/>
      <c r="O303" s="148"/>
      <c r="P303" s="148"/>
    </row>
    <row r="304" spans="1:16" ht="12.75">
      <c r="A304" s="148"/>
      <c r="B304" s="148"/>
      <c r="C304" s="148"/>
      <c r="D304" s="148"/>
      <c r="E304" s="148"/>
      <c r="F304" s="148"/>
      <c r="G304" s="148"/>
      <c r="H304" s="148"/>
      <c r="I304" s="148"/>
      <c r="J304" s="148"/>
      <c r="K304" s="148"/>
      <c r="L304" s="148"/>
      <c r="M304" s="148"/>
      <c r="N304" s="148"/>
      <c r="O304" s="148"/>
      <c r="P304" s="148"/>
    </row>
    <row r="305" spans="1:16" ht="12.75">
      <c r="A305" s="148"/>
      <c r="B305" s="148"/>
      <c r="C305" s="148"/>
      <c r="D305" s="148"/>
      <c r="E305" s="148"/>
      <c r="F305" s="148"/>
      <c r="G305" s="148"/>
      <c r="H305" s="148"/>
      <c r="I305" s="148"/>
      <c r="J305" s="148"/>
      <c r="K305" s="148"/>
      <c r="L305" s="148"/>
      <c r="M305" s="148"/>
      <c r="N305" s="148"/>
      <c r="O305" s="148"/>
      <c r="P305" s="148"/>
    </row>
    <row r="306" spans="1:16" ht="12.75">
      <c r="A306" s="148"/>
      <c r="B306" s="148"/>
      <c r="C306" s="148"/>
      <c r="D306" s="148"/>
      <c r="E306" s="148"/>
      <c r="F306" s="148"/>
      <c r="G306" s="148"/>
      <c r="H306" s="148"/>
      <c r="I306" s="148"/>
      <c r="J306" s="148"/>
      <c r="K306" s="148"/>
      <c r="L306" s="148"/>
      <c r="M306" s="148"/>
      <c r="N306" s="148"/>
      <c r="O306" s="148"/>
      <c r="P306" s="148"/>
    </row>
    <row r="307" spans="1:16" ht="12.75">
      <c r="A307" s="148"/>
      <c r="B307" s="148"/>
      <c r="C307" s="148"/>
      <c r="D307" s="148"/>
      <c r="E307" s="148"/>
      <c r="F307" s="148"/>
      <c r="G307" s="148"/>
      <c r="H307" s="148"/>
      <c r="I307" s="148"/>
      <c r="J307" s="148"/>
      <c r="K307" s="148"/>
      <c r="L307" s="148"/>
      <c r="M307" s="148"/>
      <c r="N307" s="148"/>
      <c r="O307" s="148"/>
      <c r="P307" s="148"/>
    </row>
    <row r="308" spans="1:16" ht="12.75">
      <c r="A308" s="148"/>
      <c r="B308" s="148"/>
      <c r="C308" s="148"/>
      <c r="D308" s="148"/>
      <c r="E308" s="148"/>
      <c r="F308" s="148"/>
      <c r="G308" s="148"/>
      <c r="H308" s="148"/>
      <c r="I308" s="148"/>
      <c r="J308" s="148"/>
      <c r="K308" s="148"/>
      <c r="L308" s="148"/>
      <c r="M308" s="148"/>
      <c r="N308" s="148"/>
      <c r="O308" s="148"/>
      <c r="P308" s="148"/>
    </row>
    <row r="309" spans="1:16" ht="12.75">
      <c r="A309" s="148"/>
      <c r="B309" s="148"/>
      <c r="C309" s="148"/>
      <c r="D309" s="148"/>
      <c r="E309" s="148"/>
      <c r="F309" s="148"/>
      <c r="G309" s="148"/>
      <c r="H309" s="148"/>
      <c r="I309" s="148"/>
      <c r="J309" s="148"/>
      <c r="K309" s="148"/>
      <c r="L309" s="148"/>
      <c r="M309" s="148"/>
      <c r="N309" s="148"/>
      <c r="O309" s="148"/>
      <c r="P309" s="148"/>
    </row>
    <row r="310" spans="1:16" ht="12.75">
      <c r="A310" s="148"/>
      <c r="B310" s="148"/>
      <c r="C310" s="148"/>
      <c r="D310" s="148"/>
      <c r="E310" s="148"/>
      <c r="F310" s="148"/>
      <c r="G310" s="148"/>
      <c r="H310" s="148"/>
      <c r="I310" s="148"/>
      <c r="J310" s="148"/>
      <c r="K310" s="148"/>
      <c r="L310" s="148"/>
      <c r="M310" s="148"/>
      <c r="N310" s="148"/>
      <c r="O310" s="148"/>
      <c r="P310" s="148"/>
    </row>
    <row r="311" spans="1:16" ht="12.75">
      <c r="A311" s="148"/>
      <c r="B311" s="148"/>
      <c r="C311" s="148"/>
      <c r="D311" s="148"/>
      <c r="E311" s="148"/>
      <c r="F311" s="148"/>
      <c r="G311" s="148"/>
      <c r="H311" s="148"/>
      <c r="I311" s="148"/>
      <c r="J311" s="148"/>
      <c r="K311" s="148"/>
      <c r="L311" s="148"/>
      <c r="M311" s="148"/>
      <c r="N311" s="148"/>
      <c r="O311" s="148"/>
      <c r="P311" s="148"/>
    </row>
    <row r="312" spans="1:16" ht="12.75">
      <c r="A312" s="148"/>
      <c r="B312" s="148"/>
      <c r="C312" s="148"/>
      <c r="D312" s="148"/>
      <c r="E312" s="148"/>
      <c r="F312" s="148"/>
      <c r="G312" s="148"/>
      <c r="H312" s="148"/>
      <c r="I312" s="148"/>
      <c r="J312" s="148"/>
      <c r="K312" s="148"/>
      <c r="L312" s="148"/>
      <c r="M312" s="148"/>
      <c r="N312" s="148"/>
      <c r="O312" s="148"/>
      <c r="P312" s="148"/>
    </row>
    <row r="313" spans="1:16" ht="12.75">
      <c r="A313" s="148"/>
      <c r="B313" s="148"/>
      <c r="C313" s="148"/>
      <c r="D313" s="148"/>
      <c r="E313" s="148"/>
      <c r="F313" s="148"/>
      <c r="G313" s="148"/>
      <c r="H313" s="148"/>
      <c r="I313" s="148"/>
      <c r="J313" s="148"/>
      <c r="K313" s="148"/>
      <c r="L313" s="148"/>
      <c r="M313" s="148"/>
      <c r="N313" s="148"/>
      <c r="O313" s="148"/>
      <c r="P313" s="148"/>
    </row>
    <row r="314" spans="1:16" ht="12.75">
      <c r="A314" s="148"/>
      <c r="B314" s="148"/>
      <c r="C314" s="148"/>
      <c r="D314" s="148"/>
      <c r="E314" s="148"/>
      <c r="F314" s="148"/>
      <c r="G314" s="148"/>
      <c r="H314" s="148"/>
      <c r="I314" s="148"/>
      <c r="J314" s="148"/>
      <c r="K314" s="148"/>
      <c r="L314" s="148"/>
      <c r="M314" s="148"/>
      <c r="N314" s="148"/>
      <c r="O314" s="148"/>
      <c r="P314" s="148"/>
    </row>
    <row r="315" spans="1:16" ht="12.75">
      <c r="A315" s="148"/>
      <c r="B315" s="148"/>
      <c r="C315" s="148"/>
      <c r="D315" s="148"/>
      <c r="E315" s="148"/>
      <c r="F315" s="148"/>
      <c r="G315" s="148"/>
      <c r="H315" s="148"/>
      <c r="I315" s="148"/>
      <c r="J315" s="148"/>
      <c r="K315" s="148"/>
      <c r="L315" s="148"/>
      <c r="M315" s="148"/>
      <c r="N315" s="148"/>
      <c r="O315" s="148"/>
      <c r="P315" s="148"/>
    </row>
    <row r="316" spans="1:16" ht="12.75">
      <c r="A316" s="148"/>
      <c r="B316" s="148"/>
      <c r="C316" s="148"/>
      <c r="D316" s="148"/>
      <c r="E316" s="148"/>
      <c r="F316" s="148"/>
      <c r="G316" s="148"/>
      <c r="H316" s="148"/>
      <c r="I316" s="148"/>
      <c r="J316" s="148"/>
      <c r="K316" s="148"/>
      <c r="L316" s="148"/>
      <c r="M316" s="148"/>
      <c r="N316" s="148"/>
      <c r="O316" s="148"/>
      <c r="P316" s="148"/>
    </row>
    <row r="317" spans="1:16" ht="12.75">
      <c r="A317" s="148"/>
      <c r="B317" s="148"/>
      <c r="C317" s="148"/>
      <c r="D317" s="148"/>
      <c r="E317" s="148"/>
      <c r="F317" s="148"/>
      <c r="G317" s="148"/>
      <c r="H317" s="148"/>
      <c r="I317" s="148"/>
      <c r="J317" s="148"/>
      <c r="K317" s="148"/>
      <c r="L317" s="148"/>
      <c r="M317" s="148"/>
      <c r="N317" s="148"/>
      <c r="O317" s="148"/>
      <c r="P317" s="148"/>
    </row>
    <row r="318" spans="1:16" ht="12.75">
      <c r="A318" s="148"/>
      <c r="B318" s="148"/>
      <c r="C318" s="148"/>
      <c r="D318" s="148"/>
      <c r="E318" s="148"/>
      <c r="F318" s="148"/>
      <c r="G318" s="148"/>
      <c r="H318" s="148"/>
      <c r="I318" s="148"/>
      <c r="J318" s="148"/>
      <c r="K318" s="148"/>
      <c r="L318" s="148"/>
      <c r="M318" s="148"/>
      <c r="N318" s="148"/>
      <c r="O318" s="148"/>
      <c r="P318" s="148"/>
    </row>
    <row r="319" spans="1:16" ht="12.75">
      <c r="A319" s="148"/>
      <c r="B319" s="148"/>
      <c r="C319" s="148"/>
      <c r="D319" s="148"/>
      <c r="E319" s="148"/>
      <c r="F319" s="148"/>
      <c r="G319" s="148"/>
      <c r="H319" s="148"/>
      <c r="I319" s="148"/>
      <c r="J319" s="148"/>
      <c r="K319" s="148"/>
      <c r="L319" s="148"/>
      <c r="M319" s="148"/>
      <c r="N319" s="148"/>
      <c r="O319" s="148"/>
      <c r="P319" s="148"/>
    </row>
    <row r="320" spans="1:16" ht="12.75">
      <c r="A320" s="148"/>
      <c r="B320" s="148"/>
      <c r="C320" s="148"/>
      <c r="D320" s="148"/>
      <c r="E320" s="148"/>
      <c r="F320" s="148"/>
      <c r="G320" s="148"/>
      <c r="H320" s="148"/>
      <c r="I320" s="148"/>
      <c r="J320" s="148"/>
      <c r="K320" s="148"/>
      <c r="L320" s="148"/>
      <c r="M320" s="148"/>
      <c r="N320" s="148"/>
      <c r="O320" s="148"/>
      <c r="P320" s="148"/>
    </row>
    <row r="321" spans="1:16" ht="12.75">
      <c r="A321" s="148"/>
      <c r="B321" s="148"/>
      <c r="C321" s="148"/>
      <c r="D321" s="148"/>
      <c r="E321" s="148"/>
      <c r="F321" s="148"/>
      <c r="G321" s="148"/>
      <c r="H321" s="148"/>
      <c r="I321" s="148"/>
      <c r="J321" s="148"/>
      <c r="K321" s="148"/>
      <c r="L321" s="148"/>
      <c r="M321" s="148"/>
      <c r="N321" s="148"/>
      <c r="O321" s="148"/>
      <c r="P321" s="148"/>
    </row>
    <row r="322" spans="1:16" ht="12.75">
      <c r="A322" s="148"/>
      <c r="B322" s="148"/>
      <c r="C322" s="148"/>
      <c r="D322" s="148"/>
      <c r="E322" s="148"/>
      <c r="F322" s="148"/>
      <c r="G322" s="148"/>
      <c r="H322" s="148"/>
      <c r="I322" s="148"/>
      <c r="J322" s="148"/>
      <c r="K322" s="148"/>
      <c r="L322" s="148"/>
      <c r="M322" s="148"/>
      <c r="N322" s="148"/>
      <c r="O322" s="148"/>
      <c r="P322" s="148"/>
    </row>
    <row r="323" spans="1:16" ht="12.75">
      <c r="A323" s="148"/>
      <c r="B323" s="148"/>
      <c r="C323" s="148"/>
      <c r="D323" s="148"/>
      <c r="E323" s="148"/>
      <c r="F323" s="148"/>
      <c r="G323" s="148"/>
      <c r="H323" s="148"/>
      <c r="I323" s="148"/>
      <c r="J323" s="148"/>
      <c r="K323" s="148"/>
      <c r="L323" s="148"/>
      <c r="M323" s="148"/>
      <c r="N323" s="148"/>
      <c r="O323" s="148"/>
      <c r="P323" s="148"/>
    </row>
    <row r="324" spans="1:16" ht="12.75">
      <c r="A324" s="148"/>
      <c r="B324" s="148"/>
      <c r="C324" s="148"/>
      <c r="D324" s="148"/>
      <c r="E324" s="148"/>
      <c r="F324" s="148"/>
      <c r="G324" s="148"/>
      <c r="H324" s="148"/>
      <c r="I324" s="148"/>
      <c r="J324" s="148"/>
      <c r="K324" s="148"/>
      <c r="L324" s="148"/>
      <c r="M324" s="148"/>
      <c r="N324" s="148"/>
      <c r="O324" s="148"/>
      <c r="P324" s="148"/>
    </row>
    <row r="325" spans="1:16" ht="12.75">
      <c r="A325" s="148"/>
      <c r="B325" s="148"/>
      <c r="C325" s="148"/>
      <c r="D325" s="148"/>
      <c r="E325" s="148"/>
      <c r="F325" s="148"/>
      <c r="G325" s="148"/>
      <c r="H325" s="148"/>
      <c r="I325" s="148"/>
      <c r="J325" s="148"/>
      <c r="K325" s="148"/>
      <c r="L325" s="148"/>
      <c r="M325" s="148"/>
      <c r="N325" s="148"/>
      <c r="O325" s="148"/>
      <c r="P325" s="148"/>
    </row>
    <row r="326" spans="1:16" ht="12.75">
      <c r="A326" s="148"/>
      <c r="B326" s="148"/>
      <c r="C326" s="148"/>
      <c r="D326" s="148"/>
      <c r="E326" s="148"/>
      <c r="F326" s="148"/>
      <c r="G326" s="148"/>
      <c r="H326" s="148"/>
      <c r="I326" s="148"/>
      <c r="J326" s="148"/>
      <c r="K326" s="148"/>
      <c r="L326" s="148"/>
      <c r="M326" s="148"/>
      <c r="N326" s="148"/>
      <c r="O326" s="148"/>
      <c r="P326" s="148"/>
    </row>
    <row r="327" spans="1:16" ht="12.75">
      <c r="A327" s="148"/>
      <c r="B327" s="148"/>
      <c r="C327" s="148"/>
      <c r="D327" s="148"/>
      <c r="E327" s="148"/>
      <c r="F327" s="148"/>
      <c r="G327" s="148"/>
      <c r="H327" s="148"/>
      <c r="I327" s="148"/>
      <c r="J327" s="148"/>
      <c r="K327" s="148"/>
      <c r="L327" s="148"/>
      <c r="M327" s="148"/>
      <c r="N327" s="148"/>
      <c r="O327" s="148"/>
      <c r="P327" s="148"/>
    </row>
    <row r="328" spans="1:16" ht="12.75">
      <c r="A328" s="148"/>
      <c r="B328" s="148"/>
      <c r="C328" s="148"/>
      <c r="D328" s="148"/>
      <c r="E328" s="148"/>
      <c r="F328" s="148"/>
      <c r="G328" s="148"/>
      <c r="H328" s="148"/>
      <c r="I328" s="148"/>
      <c r="J328" s="148"/>
      <c r="K328" s="148"/>
      <c r="L328" s="148"/>
      <c r="M328" s="148"/>
      <c r="N328" s="148"/>
      <c r="O328" s="148"/>
      <c r="P328" s="148"/>
    </row>
    <row r="329" spans="1:16" ht="12.75">
      <c r="A329" s="148"/>
      <c r="B329" s="148"/>
      <c r="C329" s="148"/>
      <c r="D329" s="148"/>
      <c r="E329" s="148"/>
      <c r="F329" s="148"/>
      <c r="G329" s="148"/>
      <c r="H329" s="148"/>
      <c r="I329" s="148"/>
      <c r="J329" s="148"/>
      <c r="K329" s="148"/>
      <c r="L329" s="148"/>
      <c r="M329" s="148"/>
      <c r="N329" s="148"/>
      <c r="O329" s="148"/>
      <c r="P329" s="148"/>
    </row>
    <row r="330" spans="1:16" ht="12.75">
      <c r="A330" s="148"/>
      <c r="B330" s="148"/>
      <c r="C330" s="148"/>
      <c r="D330" s="148"/>
      <c r="E330" s="148"/>
      <c r="F330" s="148"/>
      <c r="G330" s="148"/>
      <c r="H330" s="148"/>
      <c r="I330" s="148"/>
      <c r="J330" s="148"/>
      <c r="K330" s="148"/>
      <c r="L330" s="148"/>
      <c r="M330" s="148"/>
      <c r="N330" s="148"/>
      <c r="O330" s="148"/>
      <c r="P330" s="148"/>
    </row>
    <row r="331" spans="1:16" ht="12.75">
      <c r="A331" s="148"/>
      <c r="B331" s="148"/>
      <c r="C331" s="148"/>
      <c r="D331" s="148"/>
      <c r="E331" s="148"/>
      <c r="F331" s="148"/>
      <c r="G331" s="148"/>
      <c r="H331" s="148"/>
      <c r="I331" s="148"/>
      <c r="J331" s="148"/>
      <c r="K331" s="148"/>
      <c r="L331" s="148"/>
      <c r="M331" s="148"/>
      <c r="N331" s="148"/>
      <c r="O331" s="148"/>
      <c r="P331" s="148"/>
    </row>
    <row r="332" spans="1:16" ht="12.75">
      <c r="A332" s="148"/>
      <c r="B332" s="148"/>
      <c r="C332" s="148"/>
      <c r="D332" s="148"/>
      <c r="E332" s="148"/>
      <c r="F332" s="148"/>
      <c r="G332" s="148"/>
      <c r="H332" s="148"/>
      <c r="I332" s="148"/>
      <c r="J332" s="148"/>
      <c r="K332" s="148"/>
      <c r="L332" s="148"/>
      <c r="M332" s="148"/>
      <c r="N332" s="148"/>
      <c r="O332" s="148"/>
      <c r="P332" s="148"/>
    </row>
    <row r="333" spans="1:16" ht="12.75">
      <c r="A333" s="148"/>
      <c r="B333" s="148"/>
      <c r="C333" s="148"/>
      <c r="D333" s="148"/>
      <c r="E333" s="148"/>
      <c r="F333" s="148"/>
      <c r="G333" s="148"/>
      <c r="H333" s="148"/>
      <c r="I333" s="148"/>
      <c r="J333" s="148"/>
      <c r="K333" s="148"/>
      <c r="L333" s="148"/>
      <c r="M333" s="148"/>
      <c r="N333" s="148"/>
      <c r="O333" s="148"/>
      <c r="P333" s="148"/>
    </row>
    <row r="334" spans="1:16" ht="12.75">
      <c r="A334" s="148"/>
      <c r="B334" s="148"/>
      <c r="C334" s="148"/>
      <c r="D334" s="148"/>
      <c r="E334" s="148"/>
      <c r="F334" s="148"/>
      <c r="G334" s="148"/>
      <c r="H334" s="148"/>
      <c r="I334" s="148"/>
      <c r="J334" s="148"/>
      <c r="K334" s="148"/>
      <c r="L334" s="148"/>
      <c r="M334" s="148"/>
      <c r="N334" s="148"/>
      <c r="O334" s="148"/>
      <c r="P334" s="148"/>
    </row>
    <row r="335" spans="1:16" ht="12.75">
      <c r="A335" s="148"/>
      <c r="B335" s="148"/>
      <c r="C335" s="148"/>
      <c r="D335" s="148"/>
      <c r="E335" s="148"/>
      <c r="F335" s="148"/>
      <c r="G335" s="148"/>
      <c r="H335" s="148"/>
      <c r="I335" s="148"/>
      <c r="J335" s="148"/>
      <c r="K335" s="148"/>
      <c r="L335" s="148"/>
      <c r="M335" s="148"/>
      <c r="N335" s="148"/>
      <c r="O335" s="148"/>
      <c r="P335" s="148"/>
    </row>
    <row r="336" spans="1:16" ht="12.75">
      <c r="A336" s="148"/>
      <c r="B336" s="148"/>
      <c r="C336" s="148"/>
      <c r="D336" s="148"/>
      <c r="E336" s="148"/>
      <c r="F336" s="148"/>
      <c r="G336" s="148"/>
      <c r="H336" s="148"/>
      <c r="I336" s="148"/>
      <c r="J336" s="148"/>
      <c r="K336" s="148"/>
      <c r="L336" s="148"/>
      <c r="M336" s="148"/>
      <c r="N336" s="148"/>
      <c r="O336" s="148"/>
      <c r="P336" s="148"/>
    </row>
    <row r="337" spans="1:16" ht="12.75">
      <c r="A337" s="148"/>
      <c r="B337" s="148"/>
      <c r="C337" s="148"/>
      <c r="D337" s="148"/>
      <c r="E337" s="148"/>
      <c r="F337" s="148"/>
      <c r="G337" s="148"/>
      <c r="H337" s="148"/>
      <c r="I337" s="148"/>
      <c r="J337" s="148"/>
      <c r="K337" s="148"/>
      <c r="L337" s="148"/>
      <c r="M337" s="148"/>
      <c r="N337" s="148"/>
      <c r="O337" s="148"/>
      <c r="P337" s="148"/>
    </row>
    <row r="338" spans="1:16" ht="12.75">
      <c r="A338" s="148"/>
      <c r="B338" s="148"/>
      <c r="C338" s="148"/>
      <c r="D338" s="148"/>
      <c r="E338" s="148"/>
      <c r="F338" s="148"/>
      <c r="G338" s="148"/>
      <c r="H338" s="148"/>
      <c r="I338" s="148"/>
      <c r="J338" s="148"/>
      <c r="K338" s="148"/>
      <c r="L338" s="148"/>
      <c r="M338" s="148"/>
      <c r="N338" s="148"/>
      <c r="O338" s="148"/>
      <c r="P338" s="148"/>
    </row>
    <row r="339" spans="1:16" ht="12.75">
      <c r="A339" s="148"/>
      <c r="B339" s="148"/>
      <c r="C339" s="148"/>
      <c r="D339" s="148"/>
      <c r="E339" s="148"/>
      <c r="F339" s="148"/>
      <c r="G339" s="148"/>
      <c r="H339" s="148"/>
      <c r="I339" s="148"/>
      <c r="J339" s="148"/>
      <c r="K339" s="148"/>
      <c r="L339" s="148"/>
      <c r="M339" s="148"/>
      <c r="N339" s="148"/>
      <c r="O339" s="148"/>
      <c r="P339" s="148"/>
    </row>
    <row r="340" spans="1:16" ht="12.75">
      <c r="A340" s="148"/>
      <c r="B340" s="148"/>
      <c r="C340" s="148"/>
      <c r="D340" s="148"/>
      <c r="E340" s="148"/>
      <c r="F340" s="148"/>
      <c r="G340" s="148"/>
      <c r="H340" s="148"/>
      <c r="I340" s="148"/>
      <c r="J340" s="148"/>
      <c r="K340" s="148"/>
      <c r="L340" s="148"/>
      <c r="M340" s="148"/>
      <c r="N340" s="148"/>
      <c r="O340" s="148"/>
      <c r="P340" s="148"/>
    </row>
    <row r="341" spans="1:16" ht="12.75">
      <c r="A341" s="148"/>
      <c r="B341" s="148"/>
      <c r="C341" s="148"/>
      <c r="D341" s="148"/>
      <c r="E341" s="148"/>
      <c r="F341" s="148"/>
      <c r="G341" s="148"/>
      <c r="H341" s="148"/>
      <c r="I341" s="148"/>
      <c r="J341" s="148"/>
      <c r="K341" s="148"/>
      <c r="L341" s="148"/>
      <c r="M341" s="148"/>
      <c r="N341" s="148"/>
      <c r="O341" s="148"/>
      <c r="P341" s="148"/>
    </row>
    <row r="342" spans="1:16" ht="12.75">
      <c r="A342" s="148"/>
      <c r="B342" s="148"/>
      <c r="C342" s="148"/>
      <c r="D342" s="148"/>
      <c r="E342" s="148"/>
      <c r="F342" s="148"/>
      <c r="G342" s="148"/>
      <c r="H342" s="148"/>
      <c r="I342" s="148"/>
      <c r="J342" s="148"/>
      <c r="K342" s="148"/>
      <c r="L342" s="148"/>
      <c r="M342" s="148"/>
      <c r="N342" s="148"/>
      <c r="O342" s="148"/>
      <c r="P342" s="148"/>
    </row>
    <row r="343" spans="1:16" ht="12.75">
      <c r="A343" s="148"/>
      <c r="B343" s="148"/>
      <c r="C343" s="148"/>
      <c r="D343" s="148"/>
      <c r="E343" s="148"/>
      <c r="F343" s="148"/>
      <c r="G343" s="148"/>
      <c r="H343" s="148"/>
      <c r="I343" s="148"/>
      <c r="J343" s="148"/>
      <c r="K343" s="148"/>
      <c r="L343" s="148"/>
      <c r="M343" s="148"/>
      <c r="N343" s="148"/>
      <c r="O343" s="148"/>
      <c r="P343" s="148"/>
    </row>
    <row r="344" spans="1:16" ht="12.75">
      <c r="A344" s="148"/>
      <c r="B344" s="148"/>
      <c r="C344" s="148"/>
      <c r="D344" s="148"/>
      <c r="E344" s="148"/>
      <c r="F344" s="148"/>
      <c r="G344" s="148"/>
      <c r="H344" s="148"/>
      <c r="I344" s="148"/>
      <c r="J344" s="148"/>
      <c r="K344" s="148"/>
      <c r="L344" s="148"/>
      <c r="M344" s="148"/>
      <c r="N344" s="148"/>
      <c r="O344" s="148"/>
      <c r="P344" s="148"/>
    </row>
    <row r="345" spans="1:16" ht="12.75">
      <c r="A345" s="148"/>
      <c r="B345" s="148"/>
      <c r="C345" s="148"/>
      <c r="D345" s="148"/>
      <c r="E345" s="148"/>
      <c r="F345" s="148"/>
      <c r="G345" s="148"/>
      <c r="H345" s="148"/>
      <c r="I345" s="148"/>
      <c r="J345" s="148"/>
      <c r="K345" s="148"/>
      <c r="L345" s="148"/>
      <c r="M345" s="148"/>
      <c r="N345" s="148"/>
      <c r="O345" s="148"/>
      <c r="P345" s="148"/>
    </row>
    <row r="346" spans="1:16" ht="12.75">
      <c r="A346" s="148"/>
      <c r="B346" s="148"/>
      <c r="C346" s="148"/>
      <c r="D346" s="148"/>
      <c r="E346" s="148"/>
      <c r="F346" s="148"/>
      <c r="G346" s="148"/>
      <c r="H346" s="148"/>
      <c r="I346" s="148"/>
      <c r="J346" s="148"/>
      <c r="K346" s="148"/>
      <c r="L346" s="148"/>
      <c r="M346" s="148"/>
      <c r="N346" s="148"/>
      <c r="O346" s="148"/>
      <c r="P346" s="148"/>
    </row>
    <row r="347" spans="1:16" ht="12.75">
      <c r="A347" s="148"/>
      <c r="B347" s="148"/>
      <c r="C347" s="148"/>
      <c r="D347" s="148"/>
      <c r="E347" s="148"/>
      <c r="F347" s="148"/>
      <c r="G347" s="148"/>
      <c r="H347" s="148"/>
      <c r="I347" s="148"/>
      <c r="J347" s="148"/>
      <c r="K347" s="148"/>
      <c r="L347" s="148"/>
      <c r="M347" s="148"/>
      <c r="N347" s="148"/>
      <c r="O347" s="148"/>
      <c r="P347" s="148"/>
    </row>
    <row r="348" spans="1:16" ht="12.75">
      <c r="A348" s="148"/>
      <c r="B348" s="148"/>
      <c r="C348" s="148"/>
      <c r="D348" s="148"/>
      <c r="E348" s="148"/>
      <c r="F348" s="148"/>
      <c r="G348" s="148"/>
      <c r="H348" s="148"/>
      <c r="I348" s="148"/>
      <c r="J348" s="148"/>
      <c r="K348" s="148"/>
      <c r="L348" s="148"/>
      <c r="M348" s="148"/>
      <c r="N348" s="148"/>
      <c r="O348" s="148"/>
      <c r="P348" s="148"/>
    </row>
    <row r="349" spans="1:16" ht="12.75">
      <c r="A349" s="148"/>
      <c r="B349" s="148"/>
      <c r="C349" s="148"/>
      <c r="D349" s="148"/>
      <c r="E349" s="148"/>
      <c r="F349" s="148"/>
      <c r="G349" s="148"/>
      <c r="H349" s="148"/>
      <c r="I349" s="148"/>
      <c r="J349" s="148"/>
      <c r="K349" s="148"/>
      <c r="L349" s="148"/>
      <c r="M349" s="148"/>
      <c r="N349" s="148"/>
      <c r="O349" s="148"/>
      <c r="P349" s="148"/>
    </row>
    <row r="350" spans="1:16" ht="12.75">
      <c r="A350" s="148"/>
      <c r="B350" s="148"/>
      <c r="C350" s="148"/>
      <c r="D350" s="148"/>
      <c r="E350" s="148"/>
      <c r="F350" s="148"/>
      <c r="G350" s="148"/>
      <c r="H350" s="148"/>
      <c r="I350" s="148"/>
      <c r="J350" s="148"/>
      <c r="K350" s="148"/>
      <c r="L350" s="148"/>
      <c r="M350" s="148"/>
      <c r="N350" s="148"/>
      <c r="O350" s="148"/>
      <c r="P350" s="148"/>
    </row>
    <row r="351" spans="1:16" ht="12.75">
      <c r="A351" s="148"/>
      <c r="B351" s="148"/>
      <c r="C351" s="148"/>
      <c r="D351" s="148"/>
      <c r="E351" s="148"/>
      <c r="F351" s="148"/>
      <c r="G351" s="148"/>
      <c r="H351" s="148"/>
      <c r="I351" s="148"/>
      <c r="J351" s="148"/>
      <c r="K351" s="148"/>
      <c r="L351" s="148"/>
      <c r="M351" s="148"/>
      <c r="N351" s="148"/>
      <c r="O351" s="148"/>
      <c r="P351" s="148"/>
    </row>
    <row r="352" spans="1:16" ht="12.75">
      <c r="A352" s="148"/>
      <c r="B352" s="148"/>
      <c r="C352" s="148"/>
      <c r="D352" s="148"/>
      <c r="E352" s="148"/>
      <c r="F352" s="148"/>
      <c r="G352" s="148"/>
      <c r="H352" s="148"/>
      <c r="I352" s="148"/>
      <c r="J352" s="148"/>
      <c r="K352" s="148"/>
      <c r="L352" s="148"/>
      <c r="M352" s="148"/>
      <c r="N352" s="148"/>
      <c r="O352" s="148"/>
      <c r="P352" s="148"/>
    </row>
    <row r="353" spans="1:16" ht="12.75">
      <c r="A353" s="148"/>
      <c r="B353" s="148"/>
      <c r="C353" s="148"/>
      <c r="D353" s="148"/>
      <c r="E353" s="148"/>
      <c r="F353" s="148"/>
      <c r="G353" s="148"/>
      <c r="H353" s="148"/>
      <c r="I353" s="148"/>
      <c r="J353" s="148"/>
      <c r="K353" s="148"/>
      <c r="L353" s="148"/>
      <c r="M353" s="148"/>
      <c r="N353" s="148"/>
      <c r="O353" s="148"/>
      <c r="P353" s="148"/>
    </row>
    <row r="354" spans="1:16" ht="12.75">
      <c r="A354" s="148"/>
      <c r="B354" s="148"/>
      <c r="C354" s="148"/>
      <c r="D354" s="148"/>
      <c r="E354" s="148"/>
      <c r="F354" s="148"/>
      <c r="G354" s="148"/>
      <c r="H354" s="148"/>
      <c r="I354" s="148"/>
      <c r="J354" s="148"/>
      <c r="K354" s="148"/>
      <c r="L354" s="148"/>
      <c r="M354" s="148"/>
      <c r="N354" s="148"/>
      <c r="O354" s="148"/>
      <c r="P354" s="148"/>
    </row>
    <row r="355" spans="1:16" ht="12.75">
      <c r="A355" s="148"/>
      <c r="B355" s="148"/>
      <c r="C355" s="148"/>
      <c r="D355" s="148"/>
      <c r="E355" s="148"/>
      <c r="F355" s="148"/>
      <c r="G355" s="148"/>
      <c r="H355" s="148"/>
      <c r="I355" s="148"/>
      <c r="J355" s="148"/>
      <c r="K355" s="148"/>
      <c r="L355" s="148"/>
      <c r="M355" s="148"/>
      <c r="N355" s="148"/>
      <c r="O355" s="148"/>
      <c r="P355" s="148"/>
    </row>
    <row r="356" spans="1:16" ht="12.75">
      <c r="A356" s="148"/>
      <c r="B356" s="148"/>
      <c r="C356" s="148"/>
      <c r="D356" s="148"/>
      <c r="E356" s="148"/>
      <c r="F356" s="148"/>
      <c r="G356" s="148"/>
      <c r="H356" s="148"/>
      <c r="I356" s="148"/>
      <c r="J356" s="148"/>
      <c r="K356" s="148"/>
      <c r="L356" s="148"/>
      <c r="M356" s="148"/>
      <c r="N356" s="148"/>
      <c r="O356" s="148"/>
      <c r="P356" s="148"/>
    </row>
    <row r="357" spans="1:16" ht="12.75">
      <c r="A357" s="148"/>
      <c r="B357" s="148"/>
      <c r="C357" s="148"/>
      <c r="D357" s="148"/>
      <c r="E357" s="148"/>
      <c r="F357" s="148"/>
      <c r="G357" s="148"/>
      <c r="H357" s="148"/>
      <c r="I357" s="148"/>
      <c r="J357" s="148"/>
      <c r="K357" s="148"/>
      <c r="L357" s="148"/>
      <c r="M357" s="148"/>
      <c r="N357" s="148"/>
      <c r="O357" s="148"/>
      <c r="P357" s="148"/>
    </row>
    <row r="358" spans="1:16" ht="12.75">
      <c r="A358" s="148"/>
      <c r="B358" s="148"/>
      <c r="C358" s="148"/>
      <c r="D358" s="148"/>
      <c r="E358" s="148"/>
      <c r="F358" s="148"/>
      <c r="G358" s="148"/>
      <c r="H358" s="148"/>
      <c r="I358" s="148"/>
      <c r="J358" s="148"/>
      <c r="K358" s="148"/>
      <c r="L358" s="148"/>
      <c r="M358" s="148"/>
      <c r="N358" s="148"/>
      <c r="O358" s="148"/>
      <c r="P358" s="148"/>
    </row>
    <row r="359" spans="1:16" ht="12.75">
      <c r="A359" s="148"/>
      <c r="B359" s="148"/>
      <c r="C359" s="148"/>
      <c r="D359" s="148"/>
      <c r="E359" s="148"/>
      <c r="F359" s="148"/>
      <c r="G359" s="148"/>
      <c r="H359" s="148"/>
      <c r="I359" s="148"/>
      <c r="J359" s="148"/>
      <c r="K359" s="148"/>
      <c r="L359" s="148"/>
      <c r="M359" s="148"/>
      <c r="N359" s="148"/>
      <c r="O359" s="148"/>
      <c r="P359" s="148"/>
    </row>
    <row r="360" spans="1:16" ht="12.75">
      <c r="A360" s="148"/>
      <c r="B360" s="148"/>
      <c r="C360" s="148"/>
      <c r="D360" s="148"/>
      <c r="E360" s="148"/>
      <c r="F360" s="148"/>
      <c r="G360" s="148"/>
      <c r="H360" s="148"/>
      <c r="I360" s="148"/>
      <c r="J360" s="148"/>
      <c r="K360" s="148"/>
      <c r="L360" s="148"/>
      <c r="M360" s="148"/>
      <c r="N360" s="148"/>
      <c r="O360" s="148"/>
      <c r="P360" s="148"/>
    </row>
    <row r="361" spans="1:16" ht="12.75">
      <c r="A361" s="148"/>
      <c r="B361" s="148"/>
      <c r="C361" s="148"/>
      <c r="D361" s="148"/>
      <c r="E361" s="148"/>
      <c r="F361" s="148"/>
      <c r="G361" s="148"/>
      <c r="H361" s="148"/>
      <c r="I361" s="148"/>
      <c r="J361" s="148"/>
      <c r="K361" s="148"/>
      <c r="L361" s="148"/>
      <c r="M361" s="148"/>
      <c r="N361" s="148"/>
      <c r="O361" s="148"/>
      <c r="P361" s="148"/>
    </row>
    <row r="362" spans="1:16" ht="12.75">
      <c r="A362" s="148"/>
      <c r="B362" s="148"/>
      <c r="C362" s="148"/>
      <c r="D362" s="148"/>
      <c r="E362" s="148"/>
      <c r="F362" s="148"/>
      <c r="G362" s="148"/>
      <c r="H362" s="148"/>
      <c r="I362" s="148"/>
      <c r="J362" s="148"/>
      <c r="K362" s="148"/>
      <c r="L362" s="148"/>
      <c r="M362" s="148"/>
      <c r="N362" s="148"/>
      <c r="O362" s="148"/>
      <c r="P362" s="148"/>
    </row>
    <row r="363" spans="1:16" ht="12.75">
      <c r="A363" s="148"/>
      <c r="B363" s="148"/>
      <c r="C363" s="148"/>
      <c r="D363" s="148"/>
      <c r="E363" s="148"/>
      <c r="F363" s="148"/>
      <c r="G363" s="148"/>
      <c r="H363" s="148"/>
      <c r="I363" s="148"/>
      <c r="J363" s="148"/>
      <c r="K363" s="148"/>
      <c r="L363" s="148"/>
      <c r="M363" s="148"/>
      <c r="N363" s="148"/>
      <c r="O363" s="148"/>
      <c r="P363" s="148"/>
    </row>
    <row r="364" spans="1:16" ht="12.75">
      <c r="A364" s="148"/>
      <c r="B364" s="148"/>
      <c r="C364" s="148"/>
      <c r="D364" s="148"/>
      <c r="E364" s="148"/>
      <c r="F364" s="148"/>
      <c r="G364" s="148"/>
      <c r="H364" s="148"/>
      <c r="I364" s="148"/>
      <c r="J364" s="148"/>
      <c r="K364" s="148"/>
      <c r="L364" s="148"/>
      <c r="M364" s="148"/>
      <c r="N364" s="148"/>
      <c r="O364" s="148"/>
      <c r="P364" s="148"/>
    </row>
    <row r="365" spans="1:16" ht="12.75">
      <c r="A365" s="148"/>
      <c r="B365" s="148"/>
      <c r="C365" s="148"/>
      <c r="D365" s="148"/>
      <c r="E365" s="148"/>
      <c r="F365" s="148"/>
      <c r="G365" s="148"/>
      <c r="H365" s="148"/>
      <c r="I365" s="148"/>
      <c r="J365" s="148"/>
      <c r="K365" s="148"/>
      <c r="L365" s="148"/>
      <c r="M365" s="148"/>
      <c r="N365" s="148"/>
      <c r="O365" s="148"/>
      <c r="P365" s="148"/>
    </row>
    <row r="366" spans="1:16" ht="12.75">
      <c r="A366" s="148"/>
      <c r="B366" s="148"/>
      <c r="C366" s="148"/>
      <c r="D366" s="148"/>
      <c r="E366" s="148"/>
      <c r="F366" s="148"/>
      <c r="G366" s="148"/>
      <c r="H366" s="148"/>
      <c r="I366" s="148"/>
      <c r="J366" s="148"/>
      <c r="K366" s="148"/>
      <c r="L366" s="148"/>
      <c r="M366" s="148"/>
      <c r="N366" s="148"/>
      <c r="O366" s="148"/>
      <c r="P366" s="148"/>
    </row>
    <row r="367" spans="1:16" ht="12.75">
      <c r="A367" s="148"/>
      <c r="B367" s="148"/>
      <c r="C367" s="148"/>
      <c r="D367" s="148"/>
      <c r="E367" s="148"/>
      <c r="F367" s="148"/>
      <c r="G367" s="148"/>
      <c r="H367" s="148"/>
      <c r="I367" s="148"/>
      <c r="J367" s="148"/>
      <c r="K367" s="148"/>
      <c r="L367" s="148"/>
      <c r="M367" s="148"/>
      <c r="N367" s="148"/>
      <c r="O367" s="148"/>
      <c r="P367" s="148"/>
    </row>
    <row r="368" spans="1:16" ht="12.75">
      <c r="A368" s="148"/>
      <c r="B368" s="148"/>
      <c r="C368" s="148"/>
      <c r="D368" s="148"/>
      <c r="E368" s="148"/>
      <c r="F368" s="148"/>
      <c r="G368" s="148"/>
      <c r="H368" s="148"/>
      <c r="I368" s="148"/>
      <c r="J368" s="148"/>
      <c r="K368" s="148"/>
      <c r="L368" s="148"/>
      <c r="M368" s="148"/>
      <c r="N368" s="148"/>
      <c r="O368" s="148"/>
      <c r="P368" s="148"/>
    </row>
    <row r="369" spans="1:16" ht="12.75">
      <c r="A369" s="148"/>
      <c r="B369" s="148"/>
      <c r="C369" s="148"/>
      <c r="D369" s="148"/>
      <c r="E369" s="148"/>
      <c r="F369" s="148"/>
      <c r="G369" s="148"/>
      <c r="H369" s="148"/>
      <c r="I369" s="148"/>
      <c r="J369" s="148"/>
      <c r="K369" s="148"/>
      <c r="L369" s="148"/>
      <c r="M369" s="148"/>
      <c r="N369" s="148"/>
      <c r="O369" s="148"/>
      <c r="P369" s="148"/>
    </row>
    <row r="370" spans="1:16" ht="12.75">
      <c r="A370" s="148"/>
      <c r="B370" s="148"/>
      <c r="C370" s="148"/>
      <c r="D370" s="148"/>
      <c r="E370" s="148"/>
      <c r="F370" s="148"/>
      <c r="G370" s="148"/>
      <c r="H370" s="148"/>
      <c r="I370" s="148"/>
      <c r="J370" s="148"/>
      <c r="K370" s="148"/>
      <c r="L370" s="148"/>
      <c r="M370" s="148"/>
      <c r="N370" s="148"/>
      <c r="O370" s="148"/>
      <c r="P370" s="148"/>
    </row>
    <row r="371" spans="1:16" ht="12.75">
      <c r="A371" s="148"/>
      <c r="B371" s="148"/>
      <c r="C371" s="148"/>
      <c r="D371" s="148"/>
      <c r="E371" s="148"/>
      <c r="F371" s="148"/>
      <c r="G371" s="148"/>
      <c r="H371" s="148"/>
      <c r="I371" s="148"/>
      <c r="J371" s="148"/>
      <c r="K371" s="148"/>
      <c r="L371" s="148"/>
      <c r="M371" s="148"/>
      <c r="N371" s="148"/>
      <c r="O371" s="148"/>
      <c r="P371" s="148"/>
    </row>
    <row r="372" spans="1:16" ht="12.75">
      <c r="A372" s="148"/>
      <c r="B372" s="148"/>
      <c r="C372" s="148"/>
      <c r="D372" s="148"/>
      <c r="E372" s="148"/>
      <c r="F372" s="148"/>
      <c r="G372" s="148"/>
      <c r="H372" s="148"/>
      <c r="I372" s="148"/>
      <c r="J372" s="148"/>
      <c r="K372" s="148"/>
      <c r="L372" s="148"/>
      <c r="M372" s="148"/>
      <c r="N372" s="148"/>
      <c r="O372" s="148"/>
      <c r="P372" s="148"/>
    </row>
    <row r="373" spans="1:16" ht="12.75">
      <c r="A373" s="148"/>
      <c r="B373" s="148"/>
      <c r="C373" s="148"/>
      <c r="D373" s="148"/>
      <c r="E373" s="148"/>
      <c r="F373" s="148"/>
      <c r="G373" s="148"/>
      <c r="H373" s="148"/>
      <c r="I373" s="148"/>
      <c r="J373" s="148"/>
      <c r="K373" s="148"/>
      <c r="L373" s="148"/>
      <c r="M373" s="148"/>
      <c r="N373" s="148"/>
      <c r="O373" s="148"/>
      <c r="P373" s="148"/>
    </row>
    <row r="374" spans="1:16" ht="12.75">
      <c r="A374" s="148"/>
      <c r="B374" s="148"/>
      <c r="C374" s="148"/>
      <c r="D374" s="148"/>
      <c r="E374" s="148"/>
      <c r="F374" s="148"/>
      <c r="G374" s="148"/>
      <c r="H374" s="148"/>
      <c r="I374" s="148"/>
      <c r="J374" s="148"/>
      <c r="K374" s="148"/>
      <c r="L374" s="148"/>
      <c r="M374" s="148"/>
      <c r="N374" s="148"/>
      <c r="O374" s="148"/>
      <c r="P374" s="148"/>
    </row>
    <row r="375" spans="1:16" ht="12.75">
      <c r="A375" s="148"/>
      <c r="B375" s="148"/>
      <c r="C375" s="148"/>
      <c r="D375" s="148"/>
      <c r="E375" s="148"/>
      <c r="F375" s="148"/>
      <c r="G375" s="148"/>
      <c r="H375" s="148"/>
      <c r="I375" s="148"/>
      <c r="J375" s="148"/>
      <c r="K375" s="148"/>
      <c r="L375" s="148"/>
      <c r="M375" s="148"/>
      <c r="N375" s="148"/>
      <c r="O375" s="148"/>
      <c r="P375" s="148"/>
    </row>
    <row r="376" spans="1:16" ht="12.75">
      <c r="A376" s="148"/>
      <c r="B376" s="148"/>
      <c r="C376" s="148"/>
      <c r="D376" s="148"/>
      <c r="E376" s="148"/>
      <c r="F376" s="148"/>
      <c r="G376" s="148"/>
      <c r="H376" s="148"/>
      <c r="I376" s="148"/>
      <c r="J376" s="148"/>
      <c r="K376" s="148"/>
      <c r="L376" s="148"/>
      <c r="M376" s="148"/>
      <c r="N376" s="148"/>
      <c r="O376" s="148"/>
      <c r="P376" s="148"/>
    </row>
    <row r="377" spans="1:16" ht="12.75">
      <c r="A377" s="148"/>
      <c r="B377" s="148"/>
      <c r="C377" s="148"/>
      <c r="D377" s="148"/>
      <c r="E377" s="148"/>
      <c r="F377" s="148"/>
      <c r="G377" s="148"/>
      <c r="H377" s="148"/>
      <c r="I377" s="148"/>
      <c r="J377" s="148"/>
      <c r="K377" s="148"/>
      <c r="L377" s="148"/>
      <c r="M377" s="148"/>
      <c r="N377" s="148"/>
      <c r="O377" s="148"/>
      <c r="P377" s="148"/>
    </row>
    <row r="378" spans="1:16" ht="12.75">
      <c r="A378" s="148"/>
      <c r="B378" s="148"/>
      <c r="C378" s="148"/>
      <c r="D378" s="148"/>
      <c r="E378" s="148"/>
      <c r="F378" s="148"/>
      <c r="G378" s="148"/>
      <c r="H378" s="148"/>
      <c r="I378" s="148"/>
      <c r="J378" s="148"/>
      <c r="K378" s="148"/>
      <c r="L378" s="148"/>
      <c r="M378" s="148"/>
      <c r="N378" s="148"/>
      <c r="O378" s="148"/>
      <c r="P378" s="148"/>
    </row>
    <row r="379" spans="1:16" ht="12.75">
      <c r="A379" s="148"/>
      <c r="B379" s="148"/>
      <c r="C379" s="148"/>
      <c r="D379" s="148"/>
      <c r="E379" s="148"/>
      <c r="F379" s="148"/>
      <c r="G379" s="148"/>
      <c r="H379" s="148"/>
      <c r="I379" s="148"/>
      <c r="J379" s="148"/>
      <c r="K379" s="148"/>
      <c r="L379" s="148"/>
      <c r="M379" s="148"/>
      <c r="N379" s="148"/>
      <c r="O379" s="148"/>
      <c r="P379" s="148"/>
    </row>
    <row r="380" spans="1:16" ht="12.75">
      <c r="A380" s="148"/>
      <c r="B380" s="148"/>
      <c r="C380" s="148"/>
      <c r="D380" s="148"/>
      <c r="E380" s="148"/>
      <c r="F380" s="148"/>
      <c r="G380" s="148"/>
      <c r="H380" s="148"/>
      <c r="I380" s="148"/>
      <c r="J380" s="148"/>
      <c r="K380" s="148"/>
      <c r="L380" s="148"/>
      <c r="M380" s="148"/>
      <c r="N380" s="148"/>
      <c r="O380" s="148"/>
      <c r="P380" s="148"/>
    </row>
    <row r="381" spans="1:16" ht="12.75">
      <c r="A381" s="148"/>
      <c r="B381" s="148"/>
      <c r="C381" s="148"/>
      <c r="D381" s="148"/>
      <c r="E381" s="148"/>
      <c r="F381" s="148"/>
      <c r="G381" s="148"/>
      <c r="H381" s="148"/>
      <c r="I381" s="148"/>
      <c r="J381" s="148"/>
      <c r="K381" s="148"/>
      <c r="L381" s="148"/>
      <c r="M381" s="148"/>
      <c r="N381" s="148"/>
      <c r="O381" s="148"/>
      <c r="P381" s="148"/>
    </row>
    <row r="382" spans="1:16" ht="12.75">
      <c r="A382" s="148"/>
      <c r="B382" s="148"/>
      <c r="C382" s="148"/>
      <c r="D382" s="148"/>
      <c r="E382" s="148"/>
      <c r="F382" s="148"/>
      <c r="G382" s="148"/>
      <c r="H382" s="148"/>
      <c r="I382" s="148"/>
      <c r="J382" s="148"/>
      <c r="K382" s="148"/>
      <c r="L382" s="148"/>
      <c r="M382" s="148"/>
      <c r="N382" s="148"/>
      <c r="O382" s="148"/>
      <c r="P382" s="148"/>
    </row>
    <row r="383" spans="1:16" ht="12.75">
      <c r="A383" s="148"/>
      <c r="B383" s="148"/>
      <c r="C383" s="148"/>
      <c r="D383" s="148"/>
      <c r="E383" s="148"/>
      <c r="F383" s="148"/>
      <c r="G383" s="148"/>
      <c r="H383" s="148"/>
      <c r="I383" s="148"/>
      <c r="J383" s="148"/>
      <c r="K383" s="148"/>
      <c r="L383" s="148"/>
      <c r="M383" s="148"/>
      <c r="N383" s="148"/>
      <c r="O383" s="148"/>
      <c r="P383" s="148"/>
    </row>
    <row r="384" spans="1:16" ht="12.75">
      <c r="A384" s="148"/>
      <c r="B384" s="148"/>
      <c r="C384" s="148"/>
      <c r="D384" s="148"/>
      <c r="E384" s="148"/>
      <c r="F384" s="148"/>
      <c r="G384" s="148"/>
      <c r="H384" s="148"/>
      <c r="I384" s="148"/>
      <c r="J384" s="148"/>
      <c r="K384" s="148"/>
      <c r="L384" s="148"/>
      <c r="M384" s="148"/>
      <c r="N384" s="148"/>
      <c r="O384" s="148"/>
      <c r="P384" s="148"/>
    </row>
    <row r="385" spans="1:16" ht="12.75">
      <c r="A385" s="148"/>
      <c r="B385" s="148"/>
      <c r="C385" s="148"/>
      <c r="D385" s="148"/>
      <c r="E385" s="148"/>
      <c r="F385" s="148"/>
      <c r="G385" s="148"/>
      <c r="H385" s="148"/>
      <c r="I385" s="148"/>
      <c r="J385" s="148"/>
      <c r="K385" s="148"/>
      <c r="L385" s="148"/>
      <c r="M385" s="148"/>
      <c r="N385" s="148"/>
      <c r="O385" s="148"/>
      <c r="P385" s="148"/>
    </row>
    <row r="386" spans="1:16" ht="12.75">
      <c r="A386" s="148"/>
      <c r="B386" s="148"/>
      <c r="C386" s="148"/>
      <c r="D386" s="148"/>
      <c r="E386" s="148"/>
      <c r="F386" s="148"/>
      <c r="G386" s="148"/>
      <c r="H386" s="148"/>
      <c r="I386" s="148"/>
      <c r="J386" s="148"/>
      <c r="K386" s="148"/>
      <c r="L386" s="148"/>
      <c r="M386" s="148"/>
      <c r="N386" s="148"/>
      <c r="O386" s="148"/>
      <c r="P386" s="148"/>
    </row>
    <row r="387" spans="1:16" ht="12.75">
      <c r="A387" s="148"/>
      <c r="B387" s="148"/>
      <c r="C387" s="148"/>
      <c r="D387" s="148"/>
      <c r="E387" s="148"/>
      <c r="F387" s="148"/>
      <c r="G387" s="148"/>
      <c r="H387" s="148"/>
      <c r="I387" s="148"/>
      <c r="J387" s="148"/>
      <c r="K387" s="148"/>
      <c r="L387" s="148"/>
      <c r="M387" s="148"/>
      <c r="N387" s="148"/>
      <c r="O387" s="148"/>
      <c r="P387" s="148"/>
    </row>
    <row r="388" spans="1:16" ht="12.75">
      <c r="A388" s="148"/>
      <c r="B388" s="148"/>
      <c r="C388" s="148"/>
      <c r="D388" s="148"/>
      <c r="E388" s="148"/>
      <c r="F388" s="148"/>
      <c r="G388" s="148"/>
      <c r="H388" s="148"/>
      <c r="I388" s="148"/>
      <c r="J388" s="148"/>
      <c r="K388" s="148"/>
      <c r="L388" s="148"/>
      <c r="M388" s="148"/>
      <c r="N388" s="148"/>
      <c r="O388" s="148"/>
      <c r="P388" s="148"/>
    </row>
    <row r="389" spans="1:16" ht="12.75">
      <c r="A389" s="148"/>
      <c r="B389" s="148"/>
      <c r="C389" s="148"/>
      <c r="D389" s="148"/>
      <c r="E389" s="148"/>
      <c r="F389" s="148"/>
      <c r="G389" s="148"/>
      <c r="H389" s="148"/>
      <c r="I389" s="148"/>
      <c r="J389" s="148"/>
      <c r="K389" s="148"/>
      <c r="L389" s="148"/>
      <c r="M389" s="148"/>
      <c r="N389" s="148"/>
      <c r="O389" s="148"/>
      <c r="P389" s="148"/>
    </row>
    <row r="390" spans="1:16" ht="12.75">
      <c r="A390" s="148"/>
      <c r="B390" s="148"/>
      <c r="C390" s="148"/>
      <c r="D390" s="148"/>
      <c r="E390" s="148"/>
      <c r="F390" s="148"/>
      <c r="G390" s="148"/>
      <c r="H390" s="148"/>
      <c r="I390" s="148"/>
      <c r="J390" s="148"/>
      <c r="K390" s="148"/>
      <c r="L390" s="148"/>
      <c r="M390" s="148"/>
      <c r="N390" s="148"/>
      <c r="O390" s="148"/>
      <c r="P390" s="148"/>
    </row>
    <row r="391" spans="1:16" ht="12.75">
      <c r="A391" s="148"/>
      <c r="B391" s="148"/>
      <c r="C391" s="148"/>
      <c r="D391" s="148"/>
      <c r="E391" s="148"/>
      <c r="F391" s="148"/>
      <c r="G391" s="148"/>
      <c r="H391" s="148"/>
      <c r="I391" s="148"/>
      <c r="J391" s="148"/>
      <c r="K391" s="148"/>
      <c r="L391" s="148"/>
      <c r="M391" s="148"/>
      <c r="N391" s="148"/>
      <c r="O391" s="148"/>
      <c r="P391" s="148"/>
    </row>
    <row r="392" spans="1:16" ht="12.75">
      <c r="A392" s="148"/>
      <c r="B392" s="148"/>
      <c r="C392" s="148"/>
      <c r="D392" s="148"/>
      <c r="E392" s="148"/>
      <c r="F392" s="148"/>
      <c r="G392" s="148"/>
      <c r="H392" s="148"/>
      <c r="I392" s="148"/>
      <c r="J392" s="148"/>
      <c r="K392" s="148"/>
      <c r="L392" s="148"/>
      <c r="M392" s="148"/>
      <c r="N392" s="148"/>
      <c r="O392" s="148"/>
      <c r="P392" s="148"/>
    </row>
    <row r="393" spans="1:16" ht="12.75">
      <c r="A393" s="148"/>
      <c r="B393" s="148"/>
      <c r="C393" s="148"/>
      <c r="D393" s="148"/>
      <c r="E393" s="148"/>
      <c r="F393" s="148"/>
      <c r="G393" s="148"/>
      <c r="H393" s="148"/>
      <c r="I393" s="148"/>
      <c r="J393" s="148"/>
      <c r="K393" s="148"/>
      <c r="L393" s="148"/>
      <c r="M393" s="148"/>
      <c r="N393" s="148"/>
      <c r="O393" s="148"/>
      <c r="P393" s="148"/>
    </row>
    <row r="394" spans="1:8" ht="12.75">
      <c r="A394" s="148"/>
      <c r="B394" s="148"/>
      <c r="C394" s="148"/>
      <c r="D394" s="148"/>
      <c r="E394" s="148"/>
      <c r="F394" s="148"/>
      <c r="G394" s="148"/>
      <c r="H394" s="148"/>
    </row>
    <row r="395" spans="1:8" ht="12.75">
      <c r="A395" s="148"/>
      <c r="B395" s="148"/>
      <c r="C395" s="148"/>
      <c r="D395" s="148"/>
      <c r="E395" s="148"/>
      <c r="F395" s="148"/>
      <c r="G395" s="148"/>
      <c r="H395" s="148"/>
    </row>
    <row r="396" spans="1:8" ht="12.75">
      <c r="A396" s="148"/>
      <c r="B396" s="148"/>
      <c r="C396" s="148"/>
      <c r="D396" s="148"/>
      <c r="E396" s="148"/>
      <c r="F396" s="148"/>
      <c r="G396" s="148"/>
      <c r="H396" s="148"/>
    </row>
    <row r="397" spans="1:8" ht="12.75">
      <c r="A397" s="148"/>
      <c r="B397" s="148"/>
      <c r="C397" s="148"/>
      <c r="D397" s="148"/>
      <c r="E397" s="148"/>
      <c r="F397" s="148"/>
      <c r="G397" s="148"/>
      <c r="H397" s="148"/>
    </row>
    <row r="398" spans="1:8" ht="12.75">
      <c r="A398" s="148"/>
      <c r="B398" s="148"/>
      <c r="C398" s="148"/>
      <c r="D398" s="148"/>
      <c r="E398" s="148"/>
      <c r="F398" s="148"/>
      <c r="G398" s="148"/>
      <c r="H398" s="148"/>
    </row>
    <row r="399" spans="1:8" ht="12.75">
      <c r="A399" s="148"/>
      <c r="B399" s="148"/>
      <c r="C399" s="148"/>
      <c r="D399" s="148"/>
      <c r="E399" s="148"/>
      <c r="F399" s="148"/>
      <c r="G399" s="148"/>
      <c r="H399" s="148"/>
    </row>
    <row r="400" spans="1:8" ht="12.75">
      <c r="A400" s="148"/>
      <c r="B400" s="148"/>
      <c r="C400" s="148"/>
      <c r="D400" s="148"/>
      <c r="E400" s="148"/>
      <c r="F400" s="148"/>
      <c r="G400" s="148"/>
      <c r="H400" s="148"/>
    </row>
    <row r="401" spans="1:8" ht="12.75">
      <c r="A401" s="148"/>
      <c r="B401" s="148"/>
      <c r="C401" s="148"/>
      <c r="D401" s="148"/>
      <c r="E401" s="148"/>
      <c r="F401" s="148"/>
      <c r="G401" s="148"/>
      <c r="H401" s="148"/>
    </row>
    <row r="402" spans="1:8" ht="12.75">
      <c r="A402" s="148"/>
      <c r="B402" s="148"/>
      <c r="C402" s="148"/>
      <c r="D402" s="148"/>
      <c r="E402" s="148"/>
      <c r="F402" s="148"/>
      <c r="G402" s="148"/>
      <c r="H402" s="148"/>
    </row>
    <row r="403" spans="1:8" ht="12.75">
      <c r="A403" s="148"/>
      <c r="B403" s="148"/>
      <c r="C403" s="148"/>
      <c r="D403" s="148"/>
      <c r="E403" s="148"/>
      <c r="F403" s="148"/>
      <c r="G403" s="148"/>
      <c r="H403" s="148"/>
    </row>
    <row r="404" spans="1:8" ht="12.75">
      <c r="A404" s="148"/>
      <c r="B404" s="148"/>
      <c r="C404" s="148"/>
      <c r="D404" s="148"/>
      <c r="E404" s="148"/>
      <c r="F404" s="148"/>
      <c r="G404" s="148"/>
      <c r="H404" s="148"/>
    </row>
    <row r="405" spans="1:8" ht="12.75">
      <c r="A405" s="148"/>
      <c r="B405" s="148"/>
      <c r="C405" s="148"/>
      <c r="D405" s="148"/>
      <c r="E405" s="148"/>
      <c r="F405" s="148"/>
      <c r="G405" s="148"/>
      <c r="H405" s="148"/>
    </row>
    <row r="406" spans="1:8" ht="12.75">
      <c r="A406" s="148"/>
      <c r="B406" s="148"/>
      <c r="C406" s="148"/>
      <c r="D406" s="148"/>
      <c r="E406" s="148"/>
      <c r="F406" s="148"/>
      <c r="G406" s="148"/>
      <c r="H406" s="148"/>
    </row>
    <row r="407" spans="1:8" ht="12.75">
      <c r="A407" s="148"/>
      <c r="B407" s="148"/>
      <c r="C407" s="148"/>
      <c r="D407" s="148"/>
      <c r="E407" s="148"/>
      <c r="F407" s="148"/>
      <c r="G407" s="148"/>
      <c r="H407" s="148"/>
    </row>
    <row r="408" spans="1:8" ht="12.75">
      <c r="A408" s="148"/>
      <c r="B408" s="148"/>
      <c r="C408" s="148"/>
      <c r="D408" s="148"/>
      <c r="E408" s="148"/>
      <c r="F408" s="148"/>
      <c r="G408" s="148"/>
      <c r="H408" s="148"/>
    </row>
    <row r="409" spans="1:8" ht="12.75">
      <c r="A409" s="148"/>
      <c r="B409" s="148"/>
      <c r="C409" s="148"/>
      <c r="D409" s="148"/>
      <c r="E409" s="148"/>
      <c r="F409" s="148"/>
      <c r="G409" s="148"/>
      <c r="H409" s="148"/>
    </row>
    <row r="410" spans="1:8" ht="12.75">
      <c r="A410" s="148"/>
      <c r="B410" s="148"/>
      <c r="C410" s="148"/>
      <c r="D410" s="148"/>
      <c r="E410" s="148"/>
      <c r="F410" s="148"/>
      <c r="G410" s="148"/>
      <c r="H410" s="148"/>
    </row>
    <row r="411" spans="1:8" ht="12.75">
      <c r="A411" s="148"/>
      <c r="B411" s="148"/>
      <c r="C411" s="148"/>
      <c r="D411" s="148"/>
      <c r="E411" s="148"/>
      <c r="F411" s="148"/>
      <c r="G411" s="148"/>
      <c r="H411" s="148"/>
    </row>
    <row r="412" spans="1:8" ht="12.75">
      <c r="A412" s="148"/>
      <c r="B412" s="148"/>
      <c r="C412" s="148"/>
      <c r="D412" s="148"/>
      <c r="E412" s="148"/>
      <c r="F412" s="148"/>
      <c r="G412" s="148"/>
      <c r="H412" s="148"/>
    </row>
    <row r="413" spans="1:8" ht="12.75">
      <c r="A413" s="148"/>
      <c r="B413" s="148"/>
      <c r="C413" s="148"/>
      <c r="D413" s="148"/>
      <c r="E413" s="148"/>
      <c r="F413" s="148"/>
      <c r="G413" s="148"/>
      <c r="H413" s="148"/>
    </row>
    <row r="414" spans="1:8" ht="12.75">
      <c r="A414" s="148"/>
      <c r="B414" s="148"/>
      <c r="C414" s="148"/>
      <c r="D414" s="148"/>
      <c r="E414" s="148"/>
      <c r="F414" s="148"/>
      <c r="G414" s="148"/>
      <c r="H414" s="148"/>
    </row>
    <row r="415" spans="1:8" ht="12.75">
      <c r="A415" s="148"/>
      <c r="B415" s="148"/>
      <c r="C415" s="148"/>
      <c r="D415" s="148"/>
      <c r="E415" s="148"/>
      <c r="F415" s="148"/>
      <c r="G415" s="148"/>
      <c r="H415" s="148"/>
    </row>
    <row r="416" spans="1:8" ht="12.75">
      <c r="A416" s="148"/>
      <c r="B416" s="148"/>
      <c r="C416" s="148"/>
      <c r="D416" s="148"/>
      <c r="E416" s="148"/>
      <c r="F416" s="148"/>
      <c r="G416" s="148"/>
      <c r="H416" s="148"/>
    </row>
    <row r="417" spans="1:8" ht="12.75">
      <c r="A417" s="148"/>
      <c r="B417" s="148"/>
      <c r="C417" s="148"/>
      <c r="D417" s="148"/>
      <c r="E417" s="148"/>
      <c r="F417" s="148"/>
      <c r="G417" s="148"/>
      <c r="H417" s="148"/>
    </row>
    <row r="418" spans="1:8" ht="12.75">
      <c r="A418" s="148"/>
      <c r="B418" s="148"/>
      <c r="C418" s="148"/>
      <c r="D418" s="148"/>
      <c r="E418" s="148"/>
      <c r="F418" s="148"/>
      <c r="G418" s="148"/>
      <c r="H418" s="148"/>
    </row>
    <row r="419" spans="1:8" ht="12.75">
      <c r="A419" s="148"/>
      <c r="B419" s="148"/>
      <c r="C419" s="148"/>
      <c r="D419" s="148"/>
      <c r="E419" s="148"/>
      <c r="F419" s="148"/>
      <c r="G419" s="148"/>
      <c r="H419" s="148"/>
    </row>
    <row r="420" spans="1:8" ht="12.75">
      <c r="A420" s="148"/>
      <c r="B420" s="148"/>
      <c r="C420" s="148"/>
      <c r="D420" s="148"/>
      <c r="E420" s="148"/>
      <c r="F420" s="148"/>
      <c r="G420" s="148"/>
      <c r="H420" s="148"/>
    </row>
    <row r="421" spans="1:8" ht="12.75">
      <c r="A421" s="148"/>
      <c r="B421" s="148"/>
      <c r="C421" s="148"/>
      <c r="D421" s="148"/>
      <c r="E421" s="148"/>
      <c r="F421" s="148"/>
      <c r="G421" s="148"/>
      <c r="H421" s="148"/>
    </row>
    <row r="422" spans="1:8" ht="12.75">
      <c r="A422" s="148"/>
      <c r="B422" s="148"/>
      <c r="C422" s="148"/>
      <c r="D422" s="148"/>
      <c r="E422" s="148"/>
      <c r="F422" s="148"/>
      <c r="G422" s="148"/>
      <c r="H422" s="148"/>
    </row>
    <row r="423" spans="1:8" ht="12.75">
      <c r="A423" s="148"/>
      <c r="B423" s="148"/>
      <c r="C423" s="148"/>
      <c r="D423" s="148"/>
      <c r="E423" s="148"/>
      <c r="F423" s="148"/>
      <c r="G423" s="148"/>
      <c r="H423" s="148"/>
    </row>
    <row r="424" spans="1:8" ht="12.75">
      <c r="A424" s="148"/>
      <c r="B424" s="148"/>
      <c r="C424" s="148"/>
      <c r="D424" s="148"/>
      <c r="E424" s="148"/>
      <c r="F424" s="148"/>
      <c r="G424" s="148"/>
      <c r="H424" s="148"/>
    </row>
    <row r="425" spans="1:8" ht="12.75">
      <c r="A425" s="148"/>
      <c r="B425" s="148"/>
      <c r="C425" s="148"/>
      <c r="D425" s="148"/>
      <c r="E425" s="148"/>
      <c r="F425" s="148"/>
      <c r="G425" s="148"/>
      <c r="H425" s="148"/>
    </row>
    <row r="426" spans="1:8" ht="12.75">
      <c r="A426" s="148"/>
      <c r="B426" s="148"/>
      <c r="C426" s="148"/>
      <c r="D426" s="148"/>
      <c r="E426" s="148"/>
      <c r="F426" s="148"/>
      <c r="G426" s="148"/>
      <c r="H426" s="148"/>
    </row>
    <row r="427" spans="1:8" ht="12.75">
      <c r="A427" s="148"/>
      <c r="B427" s="148"/>
      <c r="C427" s="148"/>
      <c r="D427" s="148"/>
      <c r="E427" s="148"/>
      <c r="F427" s="148"/>
      <c r="G427" s="148"/>
      <c r="H427" s="148"/>
    </row>
    <row r="428" spans="1:8" ht="12.75">
      <c r="A428" s="148"/>
      <c r="B428" s="148"/>
      <c r="C428" s="148"/>
      <c r="D428" s="148"/>
      <c r="E428" s="148"/>
      <c r="F428" s="148"/>
      <c r="G428" s="148"/>
      <c r="H428" s="148"/>
    </row>
    <row r="429" spans="1:8" ht="12.75">
      <c r="A429" s="148"/>
      <c r="B429" s="148"/>
      <c r="C429" s="148"/>
      <c r="D429" s="148"/>
      <c r="E429" s="148"/>
      <c r="F429" s="148"/>
      <c r="G429" s="148"/>
      <c r="H429" s="148"/>
    </row>
    <row r="430" spans="1:8" ht="12.75">
      <c r="A430" s="148"/>
      <c r="B430" s="148"/>
      <c r="C430" s="148"/>
      <c r="D430" s="148"/>
      <c r="E430" s="148"/>
      <c r="F430" s="148"/>
      <c r="G430" s="148"/>
      <c r="H430" s="148"/>
    </row>
    <row r="431" spans="1:8" ht="12.75">
      <c r="A431" s="148"/>
      <c r="B431" s="148"/>
      <c r="C431" s="148"/>
      <c r="D431" s="148"/>
      <c r="E431" s="148"/>
      <c r="F431" s="148"/>
      <c r="G431" s="148"/>
      <c r="H431" s="148"/>
    </row>
    <row r="432" spans="1:8" ht="12.75">
      <c r="A432" s="148"/>
      <c r="B432" s="148"/>
      <c r="C432" s="148"/>
      <c r="D432" s="148"/>
      <c r="E432" s="148"/>
      <c r="F432" s="148"/>
      <c r="G432" s="148"/>
      <c r="H432" s="148"/>
    </row>
    <row r="433" spans="1:8" ht="12.75">
      <c r="A433" s="148"/>
      <c r="B433" s="148"/>
      <c r="C433" s="148"/>
      <c r="D433" s="148"/>
      <c r="E433" s="148"/>
      <c r="F433" s="148"/>
      <c r="G433" s="148"/>
      <c r="H433" s="148"/>
    </row>
    <row r="434" spans="1:8" ht="12.75">
      <c r="A434" s="148"/>
      <c r="B434" s="148"/>
      <c r="C434" s="148"/>
      <c r="D434" s="148"/>
      <c r="E434" s="148"/>
      <c r="F434" s="148"/>
      <c r="G434" s="148"/>
      <c r="H434" s="148"/>
    </row>
    <row r="435" spans="1:8" ht="12.75">
      <c r="A435" s="148"/>
      <c r="B435" s="148"/>
      <c r="C435" s="148"/>
      <c r="D435" s="148"/>
      <c r="E435" s="148"/>
      <c r="F435" s="148"/>
      <c r="G435" s="148"/>
      <c r="H435" s="148"/>
    </row>
    <row r="436" spans="1:8" ht="12.75">
      <c r="A436" s="148"/>
      <c r="B436" s="148"/>
      <c r="C436" s="148"/>
      <c r="D436" s="148"/>
      <c r="E436" s="148"/>
      <c r="F436" s="148"/>
      <c r="G436" s="148"/>
      <c r="H436" s="148"/>
    </row>
    <row r="437" spans="1:8" ht="12.75">
      <c r="A437" s="148"/>
      <c r="B437" s="148"/>
      <c r="C437" s="148"/>
      <c r="D437" s="148"/>
      <c r="E437" s="148"/>
      <c r="F437" s="148"/>
      <c r="G437" s="148"/>
      <c r="H437" s="148"/>
    </row>
    <row r="438" spans="1:8" ht="12.75">
      <c r="A438" s="148"/>
      <c r="B438" s="148"/>
      <c r="C438" s="148"/>
      <c r="D438" s="148"/>
      <c r="E438" s="148"/>
      <c r="F438" s="148"/>
      <c r="G438" s="148"/>
      <c r="H438" s="148"/>
    </row>
    <row r="439" spans="1:8" ht="12.75">
      <c r="A439" s="148"/>
      <c r="B439" s="148"/>
      <c r="C439" s="148"/>
      <c r="D439" s="148"/>
      <c r="E439" s="148"/>
      <c r="F439" s="148"/>
      <c r="G439" s="148"/>
      <c r="H439" s="148"/>
    </row>
    <row r="440" spans="1:10" ht="12.75">
      <c r="A440" s="148"/>
      <c r="B440" s="148"/>
      <c r="C440" s="148"/>
      <c r="D440" s="148"/>
      <c r="E440" s="148"/>
      <c r="F440" s="148"/>
      <c r="G440" s="148"/>
      <c r="H440" s="148"/>
      <c r="I440" s="148"/>
      <c r="J440" s="148"/>
    </row>
    <row r="441" spans="1:10" ht="12.75">
      <c r="A441" s="148"/>
      <c r="B441" s="148"/>
      <c r="C441" s="148"/>
      <c r="D441" s="148"/>
      <c r="E441" s="148"/>
      <c r="F441" s="148"/>
      <c r="G441" s="148"/>
      <c r="H441" s="148"/>
      <c r="I441" s="148"/>
      <c r="J441" s="148"/>
    </row>
    <row r="442" spans="1:10" ht="12.75">
      <c r="A442" s="148"/>
      <c r="B442" s="148"/>
      <c r="C442" s="148"/>
      <c r="D442" s="148"/>
      <c r="E442" s="148"/>
      <c r="F442" s="148"/>
      <c r="G442" s="148"/>
      <c r="H442" s="148"/>
      <c r="I442" s="148"/>
      <c r="J442" s="148"/>
    </row>
    <row r="443" spans="1:10" ht="12.75">
      <c r="A443" s="148"/>
      <c r="B443" s="148"/>
      <c r="C443" s="148"/>
      <c r="D443" s="148"/>
      <c r="E443" s="148"/>
      <c r="F443" s="148"/>
      <c r="G443" s="148"/>
      <c r="H443" s="148"/>
      <c r="I443" s="148"/>
      <c r="J443" s="148"/>
    </row>
    <row r="444" spans="1:10" ht="12.75">
      <c r="A444" s="148"/>
      <c r="B444" s="148"/>
      <c r="C444" s="148"/>
      <c r="D444" s="148"/>
      <c r="E444" s="148"/>
      <c r="F444" s="148"/>
      <c r="G444" s="148"/>
      <c r="H444" s="148"/>
      <c r="I444" s="148"/>
      <c r="J444" s="148"/>
    </row>
    <row r="445" spans="1:10" ht="12.75">
      <c r="A445" s="148"/>
      <c r="B445" s="148"/>
      <c r="C445" s="148"/>
      <c r="D445" s="148"/>
      <c r="E445" s="148"/>
      <c r="F445" s="148"/>
      <c r="G445" s="148"/>
      <c r="H445" s="148"/>
      <c r="I445" s="148"/>
      <c r="J445" s="148"/>
    </row>
    <row r="446" spans="1:16" ht="12.75">
      <c r="A446" s="148"/>
      <c r="B446" s="148"/>
      <c r="C446" s="148"/>
      <c r="D446" s="148"/>
      <c r="E446" s="148"/>
      <c r="F446" s="148"/>
      <c r="G446" s="148"/>
      <c r="H446" s="148"/>
      <c r="I446" s="148"/>
      <c r="J446" s="148"/>
      <c r="K446" s="148"/>
      <c r="L446" s="148"/>
      <c r="M446" s="148"/>
      <c r="N446" s="148"/>
      <c r="O446" s="148"/>
      <c r="P446" s="148"/>
    </row>
    <row r="447" spans="1:16" ht="12.75">
      <c r="A447" s="148"/>
      <c r="B447" s="148"/>
      <c r="C447" s="148"/>
      <c r="D447" s="148"/>
      <c r="E447" s="148"/>
      <c r="F447" s="148"/>
      <c r="G447" s="148"/>
      <c r="H447" s="148"/>
      <c r="I447" s="148"/>
      <c r="J447" s="148"/>
      <c r="K447" s="148"/>
      <c r="L447" s="148"/>
      <c r="M447" s="148"/>
      <c r="N447" s="148"/>
      <c r="O447" s="148"/>
      <c r="P447" s="148"/>
    </row>
    <row r="448" spans="1:16" ht="12.75">
      <c r="A448" s="148"/>
      <c r="B448" s="148"/>
      <c r="C448" s="148"/>
      <c r="D448" s="148"/>
      <c r="E448" s="148"/>
      <c r="F448" s="148"/>
      <c r="G448" s="148"/>
      <c r="H448" s="148"/>
      <c r="I448" s="148"/>
      <c r="J448" s="148"/>
      <c r="K448" s="148"/>
      <c r="L448" s="148"/>
      <c r="M448" s="148"/>
      <c r="N448" s="148"/>
      <c r="O448" s="148"/>
      <c r="P448" s="148"/>
    </row>
    <row r="449" spans="1:16" ht="12.75">
      <c r="A449" s="148"/>
      <c r="B449" s="148"/>
      <c r="C449" s="148"/>
      <c r="D449" s="148"/>
      <c r="E449" s="148"/>
      <c r="F449" s="148"/>
      <c r="G449" s="148"/>
      <c r="H449" s="148"/>
      <c r="I449" s="148"/>
      <c r="J449" s="148"/>
      <c r="K449" s="148"/>
      <c r="L449" s="148"/>
      <c r="M449" s="148"/>
      <c r="N449" s="148"/>
      <c r="O449" s="148"/>
      <c r="P449" s="148"/>
    </row>
    <row r="450" spans="1:16" ht="12.75">
      <c r="A450" s="148"/>
      <c r="B450" s="148"/>
      <c r="C450" s="148"/>
      <c r="D450" s="148"/>
      <c r="E450" s="148"/>
      <c r="F450" s="148"/>
      <c r="G450" s="148"/>
      <c r="H450" s="148"/>
      <c r="I450" s="148"/>
      <c r="J450" s="148"/>
      <c r="K450" s="148"/>
      <c r="L450" s="148"/>
      <c r="M450" s="148"/>
      <c r="N450" s="148"/>
      <c r="O450" s="148"/>
      <c r="P450" s="148"/>
    </row>
    <row r="451" spans="1:16" ht="12.75">
      <c r="A451" s="148"/>
      <c r="B451" s="148"/>
      <c r="C451" s="148"/>
      <c r="D451" s="148"/>
      <c r="E451" s="148"/>
      <c r="F451" s="148"/>
      <c r="G451" s="148"/>
      <c r="H451" s="148"/>
      <c r="I451" s="148"/>
      <c r="J451" s="148"/>
      <c r="K451" s="148"/>
      <c r="L451" s="148"/>
      <c r="M451" s="148"/>
      <c r="N451" s="148"/>
      <c r="O451" s="148"/>
      <c r="P451" s="148"/>
    </row>
    <row r="452" spans="1:16" ht="12.75">
      <c r="A452" s="148"/>
      <c r="B452" s="148"/>
      <c r="C452" s="148"/>
      <c r="D452" s="148"/>
      <c r="E452" s="148"/>
      <c r="F452" s="148"/>
      <c r="G452" s="148"/>
      <c r="H452" s="148"/>
      <c r="I452" s="148"/>
      <c r="J452" s="148"/>
      <c r="K452" s="148"/>
      <c r="L452" s="148"/>
      <c r="M452" s="148"/>
      <c r="N452" s="148"/>
      <c r="O452" s="148"/>
      <c r="P452" s="148"/>
    </row>
    <row r="453" spans="1:16" ht="12.75">
      <c r="A453" s="148"/>
      <c r="B453" s="148"/>
      <c r="C453" s="148"/>
      <c r="D453" s="148"/>
      <c r="E453" s="148"/>
      <c r="F453" s="148"/>
      <c r="G453" s="148"/>
      <c r="H453" s="148"/>
      <c r="I453" s="148"/>
      <c r="J453" s="148"/>
      <c r="K453" s="148"/>
      <c r="L453" s="148"/>
      <c r="M453" s="148"/>
      <c r="N453" s="148"/>
      <c r="O453" s="148"/>
      <c r="P453" s="148"/>
    </row>
    <row r="454" spans="1:16" ht="12.75">
      <c r="A454" s="148"/>
      <c r="B454" s="148"/>
      <c r="C454" s="148"/>
      <c r="D454" s="148"/>
      <c r="E454" s="148"/>
      <c r="F454" s="148"/>
      <c r="G454" s="148"/>
      <c r="H454" s="148"/>
      <c r="I454" s="148"/>
      <c r="J454" s="148"/>
      <c r="K454" s="148"/>
      <c r="L454" s="148"/>
      <c r="M454" s="148"/>
      <c r="N454" s="148"/>
      <c r="O454" s="148"/>
      <c r="P454" s="148"/>
    </row>
    <row r="455" spans="1:16" ht="12.75">
      <c r="A455" s="148"/>
      <c r="B455" s="148"/>
      <c r="C455" s="148"/>
      <c r="D455" s="148"/>
      <c r="E455" s="148"/>
      <c r="F455" s="148"/>
      <c r="G455" s="148"/>
      <c r="H455" s="148"/>
      <c r="I455" s="148"/>
      <c r="J455" s="148"/>
      <c r="K455" s="148"/>
      <c r="L455" s="148"/>
      <c r="M455" s="148"/>
      <c r="N455" s="148"/>
      <c r="O455" s="148"/>
      <c r="P455" s="148"/>
    </row>
    <row r="456" spans="1:16" ht="12.75">
      <c r="A456" s="148"/>
      <c r="B456" s="148"/>
      <c r="C456" s="148"/>
      <c r="D456" s="148"/>
      <c r="E456" s="148"/>
      <c r="F456" s="148"/>
      <c r="G456" s="148"/>
      <c r="H456" s="148"/>
      <c r="I456" s="148"/>
      <c r="J456" s="148"/>
      <c r="K456" s="148"/>
      <c r="L456" s="148"/>
      <c r="M456" s="148"/>
      <c r="N456" s="148"/>
      <c r="O456" s="148"/>
      <c r="P456" s="148"/>
    </row>
    <row r="457" spans="1:16" ht="12.75">
      <c r="A457" s="148"/>
      <c r="B457" s="148"/>
      <c r="C457" s="148"/>
      <c r="D457" s="148"/>
      <c r="E457" s="148"/>
      <c r="F457" s="148"/>
      <c r="G457" s="148"/>
      <c r="H457" s="148"/>
      <c r="I457" s="148"/>
      <c r="J457" s="148"/>
      <c r="K457" s="148"/>
      <c r="L457" s="148"/>
      <c r="M457" s="148"/>
      <c r="N457" s="148"/>
      <c r="O457" s="148"/>
      <c r="P457" s="148"/>
    </row>
    <row r="458" spans="1:16" ht="12.75">
      <c r="A458" s="148"/>
      <c r="B458" s="148"/>
      <c r="C458" s="148"/>
      <c r="D458" s="148"/>
      <c r="E458" s="148"/>
      <c r="F458" s="148"/>
      <c r="G458" s="148"/>
      <c r="H458" s="148"/>
      <c r="I458" s="148"/>
      <c r="J458" s="148"/>
      <c r="K458" s="148"/>
      <c r="L458" s="148"/>
      <c r="M458" s="148"/>
      <c r="N458" s="148"/>
      <c r="O458" s="148"/>
      <c r="P458" s="148"/>
    </row>
    <row r="459" spans="1:16" ht="12.75">
      <c r="A459" s="148"/>
      <c r="B459" s="148"/>
      <c r="C459" s="148"/>
      <c r="D459" s="148"/>
      <c r="E459" s="148"/>
      <c r="F459" s="148"/>
      <c r="G459" s="148"/>
      <c r="H459" s="148"/>
      <c r="I459" s="148"/>
      <c r="J459" s="148"/>
      <c r="K459" s="148"/>
      <c r="L459" s="148"/>
      <c r="M459" s="148"/>
      <c r="N459" s="148"/>
      <c r="O459" s="148"/>
      <c r="P459" s="148"/>
    </row>
    <row r="460" spans="1:16" ht="12.75">
      <c r="A460" s="148"/>
      <c r="B460" s="148"/>
      <c r="C460" s="148"/>
      <c r="D460" s="148"/>
      <c r="E460" s="148"/>
      <c r="F460" s="148"/>
      <c r="G460" s="148"/>
      <c r="H460" s="148"/>
      <c r="I460" s="148"/>
      <c r="J460" s="148"/>
      <c r="K460" s="148"/>
      <c r="L460" s="148"/>
      <c r="M460" s="148"/>
      <c r="N460" s="148"/>
      <c r="O460" s="148"/>
      <c r="P460" s="148"/>
    </row>
    <row r="461" spans="1:16" ht="12.75">
      <c r="A461" s="148"/>
      <c r="B461" s="148"/>
      <c r="C461" s="148"/>
      <c r="D461" s="148"/>
      <c r="E461" s="148"/>
      <c r="F461" s="148"/>
      <c r="G461" s="148"/>
      <c r="H461" s="148"/>
      <c r="I461" s="148"/>
      <c r="J461" s="148"/>
      <c r="K461" s="148"/>
      <c r="L461" s="148"/>
      <c r="M461" s="148"/>
      <c r="N461" s="148"/>
      <c r="O461" s="148"/>
      <c r="P461" s="148"/>
    </row>
    <row r="462" spans="1:16" ht="12.75">
      <c r="A462" s="148"/>
      <c r="B462" s="148"/>
      <c r="C462" s="148"/>
      <c r="D462" s="148"/>
      <c r="E462" s="148"/>
      <c r="F462" s="148"/>
      <c r="G462" s="148"/>
      <c r="H462" s="148"/>
      <c r="I462" s="148"/>
      <c r="J462" s="148"/>
      <c r="K462" s="148"/>
      <c r="L462" s="148"/>
      <c r="M462" s="148"/>
      <c r="N462" s="148"/>
      <c r="O462" s="148"/>
      <c r="P462" s="148"/>
    </row>
    <row r="463" spans="1:16" ht="12.75">
      <c r="A463" s="148"/>
      <c r="B463" s="148"/>
      <c r="C463" s="148"/>
      <c r="D463" s="148"/>
      <c r="E463" s="148"/>
      <c r="F463" s="148"/>
      <c r="G463" s="148"/>
      <c r="H463" s="148"/>
      <c r="I463" s="148"/>
      <c r="J463" s="148"/>
      <c r="K463" s="148"/>
      <c r="L463" s="148"/>
      <c r="M463" s="148"/>
      <c r="N463" s="148"/>
      <c r="O463" s="148"/>
      <c r="P463" s="148"/>
    </row>
    <row r="464" spans="1:16" ht="12.75">
      <c r="A464" s="148"/>
      <c r="B464" s="148"/>
      <c r="C464" s="148"/>
      <c r="D464" s="148"/>
      <c r="E464" s="148"/>
      <c r="F464" s="148"/>
      <c r="G464" s="148"/>
      <c r="H464" s="148"/>
      <c r="I464" s="148"/>
      <c r="J464" s="148"/>
      <c r="K464" s="148"/>
      <c r="L464" s="148"/>
      <c r="M464" s="148"/>
      <c r="N464" s="148"/>
      <c r="O464" s="148"/>
      <c r="P464" s="148"/>
    </row>
    <row r="465" spans="1:16" ht="12.75">
      <c r="A465" s="148"/>
      <c r="B465" s="148"/>
      <c r="C465" s="148"/>
      <c r="D465" s="148"/>
      <c r="E465" s="148"/>
      <c r="F465" s="148"/>
      <c r="G465" s="148"/>
      <c r="H465" s="148"/>
      <c r="I465" s="148"/>
      <c r="J465" s="148"/>
      <c r="K465" s="148"/>
      <c r="L465" s="148"/>
      <c r="M465" s="148"/>
      <c r="N465" s="148"/>
      <c r="O465" s="148"/>
      <c r="P465" s="148"/>
    </row>
    <row r="466" spans="1:16" ht="12.75">
      <c r="A466" s="148"/>
      <c r="B466" s="148"/>
      <c r="C466" s="148"/>
      <c r="D466" s="148"/>
      <c r="E466" s="148"/>
      <c r="F466" s="148"/>
      <c r="G466" s="148"/>
      <c r="H466" s="148"/>
      <c r="I466" s="148"/>
      <c r="J466" s="148"/>
      <c r="K466" s="148"/>
      <c r="L466" s="148"/>
      <c r="M466" s="148"/>
      <c r="N466" s="148"/>
      <c r="O466" s="148"/>
      <c r="P466" s="148"/>
    </row>
    <row r="467" spans="1:16" ht="12.75">
      <c r="A467" s="148"/>
      <c r="B467" s="148"/>
      <c r="C467" s="148"/>
      <c r="D467" s="148"/>
      <c r="E467" s="148"/>
      <c r="F467" s="148"/>
      <c r="G467" s="148"/>
      <c r="H467" s="148"/>
      <c r="I467" s="148"/>
      <c r="J467" s="148"/>
      <c r="K467" s="148"/>
      <c r="L467" s="148"/>
      <c r="M467" s="148"/>
      <c r="N467" s="148"/>
      <c r="O467" s="148"/>
      <c r="P467" s="148"/>
    </row>
    <row r="468" spans="1:16" ht="12.75">
      <c r="A468" s="148"/>
      <c r="B468" s="148"/>
      <c r="C468" s="148"/>
      <c r="D468" s="148"/>
      <c r="E468" s="148"/>
      <c r="F468" s="148"/>
      <c r="G468" s="148"/>
      <c r="H468" s="148"/>
      <c r="I468" s="148"/>
      <c r="J468" s="148"/>
      <c r="K468" s="148"/>
      <c r="L468" s="148"/>
      <c r="M468" s="148"/>
      <c r="N468" s="148"/>
      <c r="O468" s="148"/>
      <c r="P468" s="148"/>
    </row>
    <row r="469" spans="1:16" ht="12.75">
      <c r="A469" s="148"/>
      <c r="B469" s="148"/>
      <c r="C469" s="148"/>
      <c r="D469" s="148"/>
      <c r="E469" s="148"/>
      <c r="F469" s="148"/>
      <c r="G469" s="148"/>
      <c r="H469" s="148"/>
      <c r="I469" s="148"/>
      <c r="J469" s="148"/>
      <c r="K469" s="148"/>
      <c r="L469" s="148"/>
      <c r="M469" s="148"/>
      <c r="N469" s="148"/>
      <c r="O469" s="148"/>
      <c r="P469" s="148"/>
    </row>
    <row r="470" spans="1:16" ht="12.75">
      <c r="A470" s="148"/>
      <c r="B470" s="148"/>
      <c r="C470" s="148"/>
      <c r="D470" s="148"/>
      <c r="E470" s="148"/>
      <c r="F470" s="148"/>
      <c r="G470" s="148"/>
      <c r="H470" s="148"/>
      <c r="I470" s="148"/>
      <c r="J470" s="148"/>
      <c r="K470" s="148"/>
      <c r="L470" s="148"/>
      <c r="M470" s="148"/>
      <c r="N470" s="148"/>
      <c r="O470" s="148"/>
      <c r="P470" s="148"/>
    </row>
    <row r="471" spans="1:16" ht="12.75">
      <c r="A471" s="148"/>
      <c r="B471" s="148"/>
      <c r="C471" s="148"/>
      <c r="D471" s="148"/>
      <c r="E471" s="148"/>
      <c r="F471" s="148"/>
      <c r="G471" s="148"/>
      <c r="H471" s="148"/>
      <c r="I471" s="148"/>
      <c r="J471" s="148"/>
      <c r="K471" s="148"/>
      <c r="L471" s="148"/>
      <c r="M471" s="148"/>
      <c r="N471" s="148"/>
      <c r="O471" s="148"/>
      <c r="P471" s="148"/>
    </row>
    <row r="472" spans="1:16" ht="12.75">
      <c r="A472" s="148"/>
      <c r="B472" s="148"/>
      <c r="C472" s="148"/>
      <c r="D472" s="148"/>
      <c r="E472" s="148"/>
      <c r="F472" s="148"/>
      <c r="G472" s="148"/>
      <c r="H472" s="148"/>
      <c r="I472" s="148"/>
      <c r="J472" s="148"/>
      <c r="K472" s="148"/>
      <c r="L472" s="148"/>
      <c r="M472" s="148"/>
      <c r="N472" s="148"/>
      <c r="O472" s="148"/>
      <c r="P472" s="148"/>
    </row>
    <row r="473" spans="1:16" ht="12.75">
      <c r="A473" s="148"/>
      <c r="B473" s="148"/>
      <c r="C473" s="148"/>
      <c r="D473" s="148"/>
      <c r="E473" s="148"/>
      <c r="F473" s="148"/>
      <c r="G473" s="148"/>
      <c r="H473" s="148"/>
      <c r="I473" s="148"/>
      <c r="J473" s="148"/>
      <c r="K473" s="148"/>
      <c r="L473" s="148"/>
      <c r="M473" s="148"/>
      <c r="N473" s="148"/>
      <c r="O473" s="148"/>
      <c r="P473" s="148"/>
    </row>
    <row r="474" spans="1:16" ht="12.75">
      <c r="A474" s="148"/>
      <c r="B474" s="148"/>
      <c r="C474" s="148"/>
      <c r="D474" s="148"/>
      <c r="E474" s="148"/>
      <c r="F474" s="148"/>
      <c r="G474" s="148"/>
      <c r="H474" s="148"/>
      <c r="I474" s="148"/>
      <c r="J474" s="148"/>
      <c r="K474" s="148"/>
      <c r="L474" s="148"/>
      <c r="M474" s="148"/>
      <c r="N474" s="148"/>
      <c r="O474" s="148"/>
      <c r="P474" s="148"/>
    </row>
    <row r="475" spans="1:16" ht="12.75">
      <c r="A475" s="148"/>
      <c r="B475" s="148"/>
      <c r="C475" s="148"/>
      <c r="D475" s="148"/>
      <c r="E475" s="148"/>
      <c r="F475" s="148"/>
      <c r="G475" s="148"/>
      <c r="H475" s="148"/>
      <c r="I475" s="148"/>
      <c r="J475" s="148"/>
      <c r="K475" s="148"/>
      <c r="L475" s="148"/>
      <c r="M475" s="148"/>
      <c r="N475" s="148"/>
      <c r="O475" s="148"/>
      <c r="P475" s="148"/>
    </row>
    <row r="476" spans="1:16" ht="12.75">
      <c r="A476" s="148"/>
      <c r="B476" s="148"/>
      <c r="C476" s="148"/>
      <c r="D476" s="148"/>
      <c r="E476" s="148"/>
      <c r="F476" s="148"/>
      <c r="G476" s="148"/>
      <c r="H476" s="148"/>
      <c r="I476" s="148"/>
      <c r="J476" s="148"/>
      <c r="K476" s="148"/>
      <c r="L476" s="148"/>
      <c r="M476" s="148"/>
      <c r="N476" s="148"/>
      <c r="O476" s="148"/>
      <c r="P476" s="148"/>
    </row>
    <row r="477" spans="1:16" ht="12.75">
      <c r="A477" s="148"/>
      <c r="B477" s="148"/>
      <c r="C477" s="148"/>
      <c r="D477" s="148"/>
      <c r="E477" s="148"/>
      <c r="F477" s="148"/>
      <c r="G477" s="148"/>
      <c r="H477" s="148"/>
      <c r="I477" s="148"/>
      <c r="J477" s="148"/>
      <c r="K477" s="148"/>
      <c r="L477" s="148"/>
      <c r="M477" s="148"/>
      <c r="N477" s="148"/>
      <c r="O477" s="148"/>
      <c r="P477" s="148"/>
    </row>
    <row r="478" spans="1:16" ht="12.75">
      <c r="A478" s="148"/>
      <c r="B478" s="148"/>
      <c r="C478" s="148"/>
      <c r="D478" s="148"/>
      <c r="E478" s="148"/>
      <c r="F478" s="148"/>
      <c r="G478" s="148"/>
      <c r="H478" s="148"/>
      <c r="I478" s="148"/>
      <c r="J478" s="148"/>
      <c r="K478" s="148"/>
      <c r="L478" s="148"/>
      <c r="M478" s="148"/>
      <c r="N478" s="148"/>
      <c r="O478" s="148"/>
      <c r="P478" s="148"/>
    </row>
    <row r="479" spans="1:16" ht="12.75">
      <c r="A479" s="148"/>
      <c r="B479" s="148"/>
      <c r="C479" s="148"/>
      <c r="D479" s="148"/>
      <c r="E479" s="148"/>
      <c r="F479" s="148"/>
      <c r="G479" s="148"/>
      <c r="H479" s="148"/>
      <c r="I479" s="148"/>
      <c r="J479" s="148"/>
      <c r="K479" s="148"/>
      <c r="L479" s="148"/>
      <c r="M479" s="148"/>
      <c r="N479" s="148"/>
      <c r="O479" s="148"/>
      <c r="P479" s="148"/>
    </row>
    <row r="480" spans="1:16" ht="12.75">
      <c r="A480" s="148"/>
      <c r="B480" s="148"/>
      <c r="C480" s="148"/>
      <c r="D480" s="148"/>
      <c r="E480" s="148"/>
      <c r="F480" s="148"/>
      <c r="G480" s="148"/>
      <c r="H480" s="148"/>
      <c r="I480" s="148"/>
      <c r="J480" s="148"/>
      <c r="K480" s="148"/>
      <c r="L480" s="148"/>
      <c r="M480" s="148"/>
      <c r="N480" s="148"/>
      <c r="O480" s="148"/>
      <c r="P480" s="148"/>
    </row>
    <row r="481" spans="1:16" ht="12.75">
      <c r="A481" s="148"/>
      <c r="B481" s="148"/>
      <c r="C481" s="148"/>
      <c r="D481" s="148"/>
      <c r="E481" s="148"/>
      <c r="F481" s="148"/>
      <c r="G481" s="148"/>
      <c r="H481" s="148"/>
      <c r="I481" s="148"/>
      <c r="J481" s="148"/>
      <c r="K481" s="148"/>
      <c r="L481" s="148"/>
      <c r="M481" s="148"/>
      <c r="N481" s="148"/>
      <c r="O481" s="148"/>
      <c r="P481" s="148"/>
    </row>
    <row r="482" spans="1:16" ht="12.75">
      <c r="A482" s="148"/>
      <c r="B482" s="148"/>
      <c r="C482" s="148"/>
      <c r="D482" s="148"/>
      <c r="E482" s="148"/>
      <c r="F482" s="148"/>
      <c r="G482" s="148"/>
      <c r="H482" s="148"/>
      <c r="K482" s="148"/>
      <c r="L482" s="148"/>
      <c r="M482" s="148"/>
      <c r="N482" s="148"/>
      <c r="O482" s="148"/>
      <c r="P482" s="148"/>
    </row>
    <row r="483" spans="1:16" ht="12.75">
      <c r="A483" s="148"/>
      <c r="B483" s="148"/>
      <c r="C483" s="148"/>
      <c r="D483" s="148"/>
      <c r="E483" s="148"/>
      <c r="F483" s="148"/>
      <c r="G483" s="148"/>
      <c r="H483" s="148"/>
      <c r="K483" s="148"/>
      <c r="L483" s="148"/>
      <c r="M483" s="148"/>
      <c r="N483" s="148"/>
      <c r="O483" s="148"/>
      <c r="P483" s="148"/>
    </row>
    <row r="484" spans="1:16" ht="12.75">
      <c r="A484" s="148"/>
      <c r="B484" s="148"/>
      <c r="C484" s="148"/>
      <c r="D484" s="148"/>
      <c r="E484" s="148"/>
      <c r="F484" s="148"/>
      <c r="G484" s="148"/>
      <c r="H484" s="148"/>
      <c r="K484" s="148"/>
      <c r="L484" s="148"/>
      <c r="M484" s="148"/>
      <c r="N484" s="148"/>
      <c r="O484" s="148"/>
      <c r="P484" s="148"/>
    </row>
    <row r="485" spans="1:16" ht="12.75">
      <c r="A485" s="148"/>
      <c r="B485" s="148"/>
      <c r="C485" s="148"/>
      <c r="D485" s="148"/>
      <c r="E485" s="148"/>
      <c r="F485" s="148"/>
      <c r="G485" s="148"/>
      <c r="H485" s="148"/>
      <c r="K485" s="148"/>
      <c r="L485" s="148"/>
      <c r="M485" s="148"/>
      <c r="N485" s="148"/>
      <c r="O485" s="148"/>
      <c r="P485" s="148"/>
    </row>
    <row r="486" spans="1:16" ht="12.75">
      <c r="A486" s="148"/>
      <c r="B486" s="148"/>
      <c r="C486" s="148"/>
      <c r="D486" s="148"/>
      <c r="E486" s="148"/>
      <c r="F486" s="148"/>
      <c r="G486" s="148"/>
      <c r="H486" s="148"/>
      <c r="K486" s="148"/>
      <c r="L486" s="148"/>
      <c r="M486" s="148"/>
      <c r="N486" s="148"/>
      <c r="O486" s="148"/>
      <c r="P486" s="148"/>
    </row>
    <row r="487" spans="1:16" ht="12.75">
      <c r="A487" s="148"/>
      <c r="B487" s="148"/>
      <c r="C487" s="148"/>
      <c r="D487" s="148"/>
      <c r="E487" s="148"/>
      <c r="F487" s="148"/>
      <c r="G487" s="148"/>
      <c r="H487" s="148"/>
      <c r="K487" s="148"/>
      <c r="L487" s="148"/>
      <c r="M487" s="148"/>
      <c r="N487" s="148"/>
      <c r="O487" s="148"/>
      <c r="P487" s="148"/>
    </row>
  </sheetData>
  <sheetProtection selectLockedCells="1"/>
  <protectedRanges>
    <protectedRange sqref="D6:G9" name="Box1_1"/>
    <protectedRange sqref="E11:F13" name="Box2_1"/>
    <protectedRange sqref="E16:F16" name="Box3_1"/>
    <protectedRange sqref="B21:C25 E21:F25" name="Box4_1"/>
    <protectedRange sqref="B61:C61 D45:D60 B30:D43 B45:C58" name="Box5_1"/>
    <protectedRange sqref="I58:I60 I34:M34 O31:P32 I36:P42 I45:P45 O46:P47 O43:P44 I43:N43 K58:K60 B59:C60 J58:J59 F59:F60 O58:P60 I48:P48 I31:M32 O34:P35 I35:N35 I46:M47 O49:P50 N50 I49:M50 I51:P57 L58:N58 G30:H43 G45:H60 I30:P30 I33:P33" name="Box6_1"/>
    <protectedRange sqref="B62:M63" name="Box7_1"/>
  </protectedRanges>
  <mergeCells count="154">
    <mergeCell ref="E14:E15"/>
    <mergeCell ref="F14:F15"/>
    <mergeCell ref="G14:G15"/>
    <mergeCell ref="M30:N30"/>
    <mergeCell ref="K30:L30"/>
    <mergeCell ref="I30:J30"/>
    <mergeCell ref="G30:H30"/>
    <mergeCell ref="M17:O17"/>
    <mergeCell ref="K29:L29"/>
    <mergeCell ref="K7:L8"/>
    <mergeCell ref="N7:O8"/>
    <mergeCell ref="K56:L56"/>
    <mergeCell ref="M56:N56"/>
    <mergeCell ref="K54:L54"/>
    <mergeCell ref="M54:N54"/>
    <mergeCell ref="K50:L50"/>
    <mergeCell ref="M53:N53"/>
    <mergeCell ref="O36:P36"/>
    <mergeCell ref="O42:P42"/>
    <mergeCell ref="G57:H57"/>
    <mergeCell ref="I57:J57"/>
    <mergeCell ref="K57:L57"/>
    <mergeCell ref="M57:N57"/>
    <mergeCell ref="I10:I12"/>
    <mergeCell ref="M29:N29"/>
    <mergeCell ref="J16:J18"/>
    <mergeCell ref="G53:H53"/>
    <mergeCell ref="I53:J53"/>
    <mergeCell ref="K53:L53"/>
    <mergeCell ref="G56:H56"/>
    <mergeCell ref="I56:J56"/>
    <mergeCell ref="G54:H54"/>
    <mergeCell ref="I54:J54"/>
    <mergeCell ref="M50:N50"/>
    <mergeCell ref="G51:H51"/>
    <mergeCell ref="I51:J51"/>
    <mergeCell ref="K51:L51"/>
    <mergeCell ref="M51:N51"/>
    <mergeCell ref="G50:H50"/>
    <mergeCell ref="I50:J50"/>
    <mergeCell ref="G47:H47"/>
    <mergeCell ref="I47:J47"/>
    <mergeCell ref="K47:L47"/>
    <mergeCell ref="M47:N47"/>
    <mergeCell ref="G48:H48"/>
    <mergeCell ref="I48:J48"/>
    <mergeCell ref="K48:L48"/>
    <mergeCell ref="M48:N48"/>
    <mergeCell ref="G45:H45"/>
    <mergeCell ref="I45:J45"/>
    <mergeCell ref="K45:L45"/>
    <mergeCell ref="M45:N45"/>
    <mergeCell ref="G44:H44"/>
    <mergeCell ref="I44:J44"/>
    <mergeCell ref="K44:L44"/>
    <mergeCell ref="G42:H42"/>
    <mergeCell ref="I42:J42"/>
    <mergeCell ref="K42:L42"/>
    <mergeCell ref="M42:N42"/>
    <mergeCell ref="G41:H41"/>
    <mergeCell ref="I41:J41"/>
    <mergeCell ref="K41:L41"/>
    <mergeCell ref="M41:N41"/>
    <mergeCell ref="G38:H38"/>
    <mergeCell ref="I38:J38"/>
    <mergeCell ref="K38:L38"/>
    <mergeCell ref="M38:N38"/>
    <mergeCell ref="G39:H39"/>
    <mergeCell ref="I39:J39"/>
    <mergeCell ref="K39:L39"/>
    <mergeCell ref="M39:N39"/>
    <mergeCell ref="G33:H33"/>
    <mergeCell ref="I33:J33"/>
    <mergeCell ref="K33:L33"/>
    <mergeCell ref="M33:N33"/>
    <mergeCell ref="G36:H36"/>
    <mergeCell ref="I36:J36"/>
    <mergeCell ref="K36:L36"/>
    <mergeCell ref="M36:N36"/>
    <mergeCell ref="G35:H35"/>
    <mergeCell ref="I35:J35"/>
    <mergeCell ref="I32:J32"/>
    <mergeCell ref="K32:L32"/>
    <mergeCell ref="M32:N32"/>
    <mergeCell ref="G32:H32"/>
    <mergeCell ref="B13:D13"/>
    <mergeCell ref="B18:D18"/>
    <mergeCell ref="B14:D15"/>
    <mergeCell ref="G21:H25"/>
    <mergeCell ref="I13:I15"/>
    <mergeCell ref="I29:J29"/>
    <mergeCell ref="A1:B1"/>
    <mergeCell ref="B12:D12"/>
    <mergeCell ref="B11:D11"/>
    <mergeCell ref="D9:G9"/>
    <mergeCell ref="D6:G6"/>
    <mergeCell ref="D7:G7"/>
    <mergeCell ref="A28:A29"/>
    <mergeCell ref="I16:I18"/>
    <mergeCell ref="B16:D16"/>
    <mergeCell ref="B17:D17"/>
    <mergeCell ref="B28:B29"/>
    <mergeCell ref="E28:E29"/>
    <mergeCell ref="D28:D29"/>
    <mergeCell ref="G28:P28"/>
    <mergeCell ref="F28:F29"/>
    <mergeCell ref="C28:C29"/>
    <mergeCell ref="O34:P34"/>
    <mergeCell ref="AF28:AF29"/>
    <mergeCell ref="AG28:AG29"/>
    <mergeCell ref="AH28:AH29"/>
    <mergeCell ref="T28:V28"/>
    <mergeCell ref="W28:Y28"/>
    <mergeCell ref="Z28:AB28"/>
    <mergeCell ref="AC28:AE28"/>
    <mergeCell ref="O50:P50"/>
    <mergeCell ref="O52:P52"/>
    <mergeCell ref="O53:P53"/>
    <mergeCell ref="Q28:S28"/>
    <mergeCell ref="G29:H29"/>
    <mergeCell ref="X71:Y71"/>
    <mergeCell ref="O29:P29"/>
    <mergeCell ref="O30:P30"/>
    <mergeCell ref="O32:P32"/>
    <mergeCell ref="O33:P33"/>
    <mergeCell ref="O45:P45"/>
    <mergeCell ref="O48:P48"/>
    <mergeCell ref="O35:P35"/>
    <mergeCell ref="M44:N44"/>
    <mergeCell ref="O37:P37"/>
    <mergeCell ref="O38:P38"/>
    <mergeCell ref="O46:P46"/>
    <mergeCell ref="O41:P41"/>
    <mergeCell ref="O39:P39"/>
    <mergeCell ref="K35:L35"/>
    <mergeCell ref="M35:N35"/>
    <mergeCell ref="O55:P55"/>
    <mergeCell ref="O31:P31"/>
    <mergeCell ref="O51:P51"/>
    <mergeCell ref="O54:P54"/>
    <mergeCell ref="O47:P47"/>
    <mergeCell ref="O49:P49"/>
    <mergeCell ref="O43:P43"/>
    <mergeCell ref="O44:P44"/>
    <mergeCell ref="O56:P56"/>
    <mergeCell ref="O57:P57"/>
    <mergeCell ref="A2:P4"/>
    <mergeCell ref="J6:J8"/>
    <mergeCell ref="J10:J12"/>
    <mergeCell ref="J13:J15"/>
    <mergeCell ref="D8:G8"/>
    <mergeCell ref="I6:I8"/>
    <mergeCell ref="G11:G12"/>
    <mergeCell ref="O40:P40"/>
  </mergeCells>
  <dataValidations count="12">
    <dataValidation type="list" operator="equal" showInputMessage="1" showErrorMessage="1" promptTitle="Period of Valuation" errorTitle="Period of Valuation" error="The most recently 5 year period casualty crashes must be used." sqref="E14:F15">
      <formula1>$P$70:$P$75</formula1>
    </dataValidation>
    <dataValidation operator="greaterThanOrEqual" allowBlank="1" showInputMessage="1" showErrorMessage="1" errorTitle="BCR" error="BCR less than 2 are not acceptable. Revised the no. of crash, length or cost." sqref="J6"/>
    <dataValidation type="decimal" operator="greaterThanOrEqual" allowBlank="1" showInputMessage="1" showErrorMessage="1" promptTitle="Length" prompt="Enter the length of the site" errorTitle="Length" error="The length must be 3km or more. To re-enter figure click &quot;Retry&quot;. To leave this cell empty, click &quot;Cancel&quot;." sqref="E13:F13">
      <formula1>3</formula1>
    </dataValidation>
    <dataValidation allowBlank="1" showInputMessage="1" showErrorMessage="1" prompt="Either Metro OR Rural projects" sqref="E11:F11"/>
    <dataValidation allowBlank="1" showInputMessage="1" showErrorMessage="1" prompt="Either Length or Discrete projects" sqref="E12:F12"/>
    <dataValidation allowBlank="1" showInputMessage="1" showErrorMessage="1" promptTitle="Road Name" prompt="Enter the primary road name." sqref="D6"/>
    <dataValidation allowBlank="1" showInputMessage="1" showErrorMessage="1" promptTitle="Road Name" prompt="(for intersection) Enter the intersecting road name or (for length section) a description of the site." sqref="D7"/>
    <dataValidation allowBlank="1" showInputMessage="1" showErrorMessage="1" promptTitle="Organisation" prompt="Enter your organisation name." sqref="D8"/>
    <dataValidation type="whole" showInputMessage="1" showErrorMessage="1" sqref="E16:F16">
      <formula1>1</formula1>
      <formula2>30</formula2>
    </dataValidation>
    <dataValidation type="list" allowBlank="1" showInputMessage="1" showErrorMessage="1" sqref="C30 C33 C36 C39 C42 C45 C48 C51 C54 C57">
      <formula1>$N$10:$N$14</formula1>
    </dataValidation>
    <dataValidation type="list" showInputMessage="1" showErrorMessage="1" sqref="G79:G84 G86">
      <formula1>$G$79:$G$84</formula1>
    </dataValidation>
    <dataValidation type="list" allowBlank="1" showInputMessage="1" showErrorMessage="1" sqref="G85 I74">
      <formula1>$G$78:$G$84</formula1>
    </dataValidation>
  </dataValidations>
  <printOptions horizontalCentered="1"/>
  <pageMargins left="0.52" right="0.27" top="0.93" bottom="0.3937007874015748" header="0.79" footer="0.4330708661417323"/>
  <pageSetup fitToHeight="1" fitToWidth="1" horizontalDpi="600" verticalDpi="600" orientation="landscape" paperSize="9" scale="47" r:id="rId3"/>
  <headerFooter alignWithMargins="0">
    <oddHeader>&amp;C&amp;"Arial"&amp;12&amp;KA80000OFFICIAL&amp;1#</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14">
    <pageSetUpPr fitToPage="1"/>
  </sheetPr>
  <dimension ref="A1:BF45"/>
  <sheetViews>
    <sheetView zoomScale="85" zoomScaleNormal="85" zoomScalePageLayoutView="0" workbookViewId="0" topLeftCell="A1">
      <selection activeCell="F11" sqref="F11"/>
    </sheetView>
  </sheetViews>
  <sheetFormatPr defaultColWidth="9.140625" defaultRowHeight="12.75"/>
  <cols>
    <col min="2" max="2" width="31.00390625" style="0" customWidth="1"/>
    <col min="3" max="3" width="11.00390625" style="0" bestFit="1" customWidth="1"/>
    <col min="5" max="5" width="12.00390625" style="0" customWidth="1"/>
    <col min="6" max="6" width="9.28125" style="0" bestFit="1" customWidth="1"/>
    <col min="7" max="7" width="12.57421875" style="0" bestFit="1" customWidth="1"/>
    <col min="8" max="8" width="15.140625" style="0" customWidth="1"/>
    <col min="13" max="15" width="15.140625" style="0" customWidth="1"/>
  </cols>
  <sheetData>
    <row r="1" spans="1:4" ht="20.25">
      <c r="A1" s="86"/>
      <c r="B1" s="160" t="s">
        <v>563</v>
      </c>
      <c r="D1" s="161"/>
    </row>
    <row r="2" spans="1:4" ht="15.75">
      <c r="A2" s="86"/>
      <c r="B2" s="162" t="s">
        <v>614</v>
      </c>
      <c r="D2" s="161"/>
    </row>
    <row r="3" spans="1:4" ht="12.75">
      <c r="A3" s="86"/>
      <c r="D3" s="161"/>
    </row>
    <row r="5" spans="1:58" ht="12.75" customHeight="1">
      <c r="A5" s="406" t="s">
        <v>580</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t="s">
        <v>580</v>
      </c>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row>
    <row r="6" spans="1:32" ht="15">
      <c r="A6" s="295" t="s">
        <v>641</v>
      </c>
      <c r="B6" s="295" t="s">
        <v>642</v>
      </c>
      <c r="C6" s="296" t="s">
        <v>643</v>
      </c>
      <c r="D6" s="295" t="s">
        <v>564</v>
      </c>
      <c r="E6" s="295" t="s">
        <v>565</v>
      </c>
      <c r="F6" s="295" t="s">
        <v>566</v>
      </c>
      <c r="G6" s="295" t="s">
        <v>581</v>
      </c>
      <c r="H6" s="295" t="s">
        <v>567</v>
      </c>
      <c r="I6" s="295" t="s">
        <v>568</v>
      </c>
      <c r="J6" s="295" t="s">
        <v>569</v>
      </c>
      <c r="K6" s="295" t="s">
        <v>644</v>
      </c>
      <c r="L6" s="295" t="s">
        <v>570</v>
      </c>
      <c r="M6" s="295" t="s">
        <v>645</v>
      </c>
      <c r="N6" s="295" t="s">
        <v>571</v>
      </c>
      <c r="O6" s="295" t="s">
        <v>646</v>
      </c>
      <c r="P6" s="295" t="s">
        <v>572</v>
      </c>
      <c r="Q6" s="295" t="s">
        <v>573</v>
      </c>
      <c r="R6" s="295" t="s">
        <v>582</v>
      </c>
      <c r="S6" s="295" t="s">
        <v>583</v>
      </c>
      <c r="T6" s="295" t="s">
        <v>584</v>
      </c>
      <c r="U6" s="295" t="s">
        <v>574</v>
      </c>
      <c r="V6" s="295" t="s">
        <v>585</v>
      </c>
      <c r="W6" s="295" t="s">
        <v>575</v>
      </c>
      <c r="X6" s="295" t="s">
        <v>576</v>
      </c>
      <c r="Y6" s="295" t="s">
        <v>647</v>
      </c>
      <c r="Z6" s="295" t="s">
        <v>648</v>
      </c>
      <c r="AA6" s="295" t="s">
        <v>586</v>
      </c>
      <c r="AB6" s="295" t="s">
        <v>577</v>
      </c>
      <c r="AC6" s="295" t="s">
        <v>649</v>
      </c>
      <c r="AD6" s="295" t="s">
        <v>650</v>
      </c>
      <c r="AE6" s="295" t="s">
        <v>651</v>
      </c>
      <c r="AF6" s="295" t="s">
        <v>652</v>
      </c>
    </row>
    <row r="7" spans="1:32" s="301" customFormat="1" ht="12.75">
      <c r="A7" s="297"/>
      <c r="B7" s="298"/>
      <c r="C7" s="299"/>
      <c r="D7" s="299"/>
      <c r="E7" s="300"/>
      <c r="F7" s="299"/>
      <c r="G7" s="299"/>
      <c r="H7" s="299"/>
      <c r="I7" s="299"/>
      <c r="J7" s="299"/>
      <c r="K7" s="299"/>
      <c r="L7" s="297"/>
      <c r="M7" s="299"/>
      <c r="N7" s="297"/>
      <c r="O7" s="299"/>
      <c r="P7" s="299"/>
      <c r="Q7" s="299"/>
      <c r="R7" s="299"/>
      <c r="S7" s="299"/>
      <c r="T7" s="299"/>
      <c r="U7" s="299"/>
      <c r="V7" s="299"/>
      <c r="W7" s="299"/>
      <c r="X7" s="299"/>
      <c r="Y7" s="299"/>
      <c r="Z7" s="299"/>
      <c r="AA7" s="299"/>
      <c r="AB7" s="299"/>
      <c r="AC7" s="299"/>
      <c r="AD7" s="299"/>
      <c r="AE7" s="299"/>
      <c r="AF7" s="299"/>
    </row>
    <row r="8" spans="1:32" s="301" customFormat="1" ht="12.75">
      <c r="A8" s="297"/>
      <c r="B8" s="298"/>
      <c r="C8" s="299"/>
      <c r="D8" s="299"/>
      <c r="E8" s="300"/>
      <c r="F8" s="299"/>
      <c r="G8" s="299"/>
      <c r="H8" s="299"/>
      <c r="I8" s="299"/>
      <c r="J8" s="299"/>
      <c r="K8" s="299"/>
      <c r="L8" s="297"/>
      <c r="M8" s="299"/>
      <c r="N8" s="297"/>
      <c r="O8" s="299"/>
      <c r="P8" s="299"/>
      <c r="Q8" s="299"/>
      <c r="R8" s="299"/>
      <c r="S8" s="299"/>
      <c r="T8" s="299"/>
      <c r="U8" s="299"/>
      <c r="V8" s="299"/>
      <c r="W8" s="299"/>
      <c r="X8" s="299"/>
      <c r="Y8" s="299"/>
      <c r="Z8" s="299"/>
      <c r="AA8" s="299"/>
      <c r="AB8" s="299"/>
      <c r="AC8" s="299"/>
      <c r="AD8" s="299"/>
      <c r="AE8" s="299"/>
      <c r="AF8" s="299"/>
    </row>
    <row r="9" spans="1:32" s="301" customFormat="1" ht="12.75">
      <c r="A9" s="297"/>
      <c r="B9" s="298"/>
      <c r="C9" s="299"/>
      <c r="D9" s="299"/>
      <c r="E9" s="300"/>
      <c r="F9" s="299"/>
      <c r="G9" s="299"/>
      <c r="H9" s="299"/>
      <c r="I9" s="299"/>
      <c r="J9" s="299"/>
      <c r="K9" s="299"/>
      <c r="L9" s="297"/>
      <c r="M9" s="299"/>
      <c r="N9" s="297"/>
      <c r="O9" s="299"/>
      <c r="P9" s="299"/>
      <c r="Q9" s="299"/>
      <c r="R9" s="299"/>
      <c r="S9" s="299"/>
      <c r="T9" s="299"/>
      <c r="U9" s="299"/>
      <c r="V9" s="299"/>
      <c r="W9" s="299"/>
      <c r="X9" s="299"/>
      <c r="Y9" s="299"/>
      <c r="Z9" s="299"/>
      <c r="AA9" s="299"/>
      <c r="AB9" s="299"/>
      <c r="AC9" s="299"/>
      <c r="AD9" s="299"/>
      <c r="AE9" s="299"/>
      <c r="AF9" s="299"/>
    </row>
    <row r="10" spans="1:32" s="301" customFormat="1" ht="12.75">
      <c r="A10" s="297"/>
      <c r="B10" s="298"/>
      <c r="C10" s="299"/>
      <c r="D10" s="299"/>
      <c r="E10" s="300"/>
      <c r="F10" s="299"/>
      <c r="G10" s="299"/>
      <c r="H10" s="299"/>
      <c r="I10" s="299"/>
      <c r="J10" s="299"/>
      <c r="K10" s="299"/>
      <c r="L10" s="297"/>
      <c r="M10" s="299"/>
      <c r="N10" s="297"/>
      <c r="O10" s="299"/>
      <c r="P10" s="299"/>
      <c r="Q10" s="299"/>
      <c r="R10" s="299"/>
      <c r="S10" s="299"/>
      <c r="T10" s="299"/>
      <c r="U10" s="299"/>
      <c r="V10" s="299"/>
      <c r="W10" s="299"/>
      <c r="X10" s="299"/>
      <c r="Y10" s="299"/>
      <c r="Z10" s="299"/>
      <c r="AA10" s="299"/>
      <c r="AB10" s="299"/>
      <c r="AC10" s="299"/>
      <c r="AD10" s="299"/>
      <c r="AE10" s="299"/>
      <c r="AF10" s="299"/>
    </row>
    <row r="11" spans="1:32" s="301" customFormat="1" ht="12.75">
      <c r="A11" s="297"/>
      <c r="B11" s="298"/>
      <c r="C11" s="299"/>
      <c r="D11" s="299"/>
      <c r="E11" s="300"/>
      <c r="F11" s="299"/>
      <c r="G11" s="299"/>
      <c r="H11" s="299"/>
      <c r="I11" s="299"/>
      <c r="J11" s="299"/>
      <c r="K11" s="299"/>
      <c r="L11" s="297"/>
      <c r="M11" s="299"/>
      <c r="N11" s="297"/>
      <c r="O11" s="299"/>
      <c r="P11" s="299"/>
      <c r="Q11" s="299"/>
      <c r="R11" s="299"/>
      <c r="S11" s="299"/>
      <c r="T11" s="299"/>
      <c r="U11" s="299"/>
      <c r="V11" s="299"/>
      <c r="W11" s="299"/>
      <c r="X11" s="299"/>
      <c r="Y11" s="299"/>
      <c r="Z11" s="299"/>
      <c r="AA11" s="299"/>
      <c r="AB11" s="299"/>
      <c r="AC11" s="299"/>
      <c r="AD11" s="299"/>
      <c r="AE11" s="299"/>
      <c r="AF11" s="299"/>
    </row>
    <row r="12" spans="1:32" s="301" customFormat="1" ht="12.75">
      <c r="A12" s="297"/>
      <c r="B12" s="298"/>
      <c r="C12" s="299"/>
      <c r="D12" s="299"/>
      <c r="E12" s="300"/>
      <c r="F12" s="299"/>
      <c r="G12" s="299"/>
      <c r="H12" s="299"/>
      <c r="I12" s="299"/>
      <c r="J12" s="299"/>
      <c r="K12" s="299"/>
      <c r="L12" s="297"/>
      <c r="M12" s="299"/>
      <c r="N12" s="297"/>
      <c r="O12" s="299"/>
      <c r="P12" s="299"/>
      <c r="Q12" s="299"/>
      <c r="R12" s="299"/>
      <c r="S12" s="299"/>
      <c r="T12" s="299"/>
      <c r="U12" s="299"/>
      <c r="V12" s="299"/>
      <c r="W12" s="299"/>
      <c r="X12" s="299"/>
      <c r="Y12" s="299"/>
      <c r="Z12" s="299"/>
      <c r="AA12" s="299"/>
      <c r="AB12" s="299"/>
      <c r="AC12" s="299"/>
      <c r="AD12" s="299"/>
      <c r="AE12" s="299"/>
      <c r="AF12" s="299"/>
    </row>
    <row r="13" spans="1:32" s="301" customFormat="1" ht="12.75">
      <c r="A13" s="297"/>
      <c r="B13" s="298"/>
      <c r="C13" s="299"/>
      <c r="D13" s="299"/>
      <c r="E13" s="300"/>
      <c r="F13" s="299"/>
      <c r="G13" s="299"/>
      <c r="H13" s="299"/>
      <c r="I13" s="299"/>
      <c r="J13" s="299"/>
      <c r="K13" s="299"/>
      <c r="L13" s="297"/>
      <c r="M13" s="299"/>
      <c r="N13" s="297"/>
      <c r="O13" s="299"/>
      <c r="P13" s="299"/>
      <c r="Q13" s="299"/>
      <c r="R13" s="299"/>
      <c r="S13" s="299"/>
      <c r="T13" s="299"/>
      <c r="U13" s="299"/>
      <c r="V13" s="299"/>
      <c r="W13" s="299"/>
      <c r="X13" s="299"/>
      <c r="Y13" s="299"/>
      <c r="Z13" s="299"/>
      <c r="AA13" s="299"/>
      <c r="AB13" s="299"/>
      <c r="AC13" s="299"/>
      <c r="AD13" s="299"/>
      <c r="AE13" s="299"/>
      <c r="AF13" s="299"/>
    </row>
    <row r="14" spans="1:32" s="301" customFormat="1" ht="12.75">
      <c r="A14" s="297"/>
      <c r="B14" s="298"/>
      <c r="C14" s="299"/>
      <c r="D14" s="299"/>
      <c r="E14" s="300"/>
      <c r="F14" s="299"/>
      <c r="G14" s="299"/>
      <c r="H14" s="299"/>
      <c r="I14" s="299"/>
      <c r="J14" s="299"/>
      <c r="K14" s="299"/>
      <c r="L14" s="297"/>
      <c r="M14" s="299"/>
      <c r="N14" s="297"/>
      <c r="O14" s="299"/>
      <c r="P14" s="299"/>
      <c r="Q14" s="299"/>
      <c r="R14" s="299"/>
      <c r="S14" s="299"/>
      <c r="T14" s="299"/>
      <c r="U14" s="299"/>
      <c r="V14" s="299"/>
      <c r="W14" s="299"/>
      <c r="X14" s="299"/>
      <c r="Y14" s="299"/>
      <c r="Z14" s="299"/>
      <c r="AA14" s="299"/>
      <c r="AB14" s="299"/>
      <c r="AC14" s="299"/>
      <c r="AD14" s="299"/>
      <c r="AE14" s="299"/>
      <c r="AF14" s="299"/>
    </row>
    <row r="15" spans="1:32" s="301" customFormat="1" ht="12.75">
      <c r="A15" s="297"/>
      <c r="B15" s="298"/>
      <c r="C15" s="299"/>
      <c r="D15" s="299"/>
      <c r="E15" s="300"/>
      <c r="F15" s="299"/>
      <c r="G15" s="299"/>
      <c r="H15" s="299"/>
      <c r="I15" s="299"/>
      <c r="J15" s="299"/>
      <c r="K15" s="299"/>
      <c r="L15" s="297"/>
      <c r="M15" s="299"/>
      <c r="N15" s="297"/>
      <c r="O15" s="299"/>
      <c r="P15" s="299"/>
      <c r="Q15" s="299"/>
      <c r="R15" s="299"/>
      <c r="S15" s="299"/>
      <c r="T15" s="299"/>
      <c r="U15" s="299"/>
      <c r="V15" s="299"/>
      <c r="W15" s="299"/>
      <c r="X15" s="299"/>
      <c r="Y15" s="299"/>
      <c r="Z15" s="299"/>
      <c r="AA15" s="299"/>
      <c r="AB15" s="299"/>
      <c r="AC15" s="299"/>
      <c r="AD15" s="299"/>
      <c r="AE15" s="299"/>
      <c r="AF15" s="299"/>
    </row>
    <row r="16" spans="1:32" s="301" customFormat="1" ht="12.75">
      <c r="A16" s="297"/>
      <c r="B16" s="298"/>
      <c r="C16" s="299"/>
      <c r="D16" s="299"/>
      <c r="E16" s="300"/>
      <c r="F16" s="299"/>
      <c r="G16" s="299"/>
      <c r="H16" s="299"/>
      <c r="I16" s="299"/>
      <c r="J16" s="299"/>
      <c r="K16" s="299"/>
      <c r="L16" s="297"/>
      <c r="M16" s="299"/>
      <c r="N16" s="297"/>
      <c r="O16" s="299"/>
      <c r="P16" s="299"/>
      <c r="Q16" s="299"/>
      <c r="R16" s="299"/>
      <c r="S16" s="299"/>
      <c r="T16" s="299"/>
      <c r="U16" s="299"/>
      <c r="V16" s="299"/>
      <c r="W16" s="299"/>
      <c r="X16" s="299"/>
      <c r="Y16" s="299"/>
      <c r="Z16" s="299"/>
      <c r="AA16" s="299"/>
      <c r="AB16" s="299"/>
      <c r="AC16" s="299"/>
      <c r="AD16" s="299"/>
      <c r="AE16" s="299"/>
      <c r="AF16" s="299"/>
    </row>
    <row r="17" spans="1:32" s="301" customFormat="1" ht="12.75">
      <c r="A17" s="297"/>
      <c r="B17" s="298"/>
      <c r="C17" s="299"/>
      <c r="D17" s="299"/>
      <c r="E17" s="300"/>
      <c r="F17" s="299"/>
      <c r="G17" s="299"/>
      <c r="H17" s="299"/>
      <c r="I17" s="299"/>
      <c r="J17" s="299"/>
      <c r="K17" s="299"/>
      <c r="L17" s="297"/>
      <c r="M17" s="299"/>
      <c r="N17" s="297"/>
      <c r="O17" s="299"/>
      <c r="P17" s="299"/>
      <c r="Q17" s="299"/>
      <c r="R17" s="299"/>
      <c r="S17" s="299"/>
      <c r="T17" s="299"/>
      <c r="U17" s="299"/>
      <c r="V17" s="299"/>
      <c r="W17" s="299"/>
      <c r="X17" s="299"/>
      <c r="Y17" s="299"/>
      <c r="Z17" s="299"/>
      <c r="AA17" s="299"/>
      <c r="AB17" s="299"/>
      <c r="AC17" s="299"/>
      <c r="AD17" s="299"/>
      <c r="AE17" s="299"/>
      <c r="AF17" s="299"/>
    </row>
    <row r="18" spans="1:32" s="301" customFormat="1" ht="12.75">
      <c r="A18" s="297"/>
      <c r="B18" s="298"/>
      <c r="C18" s="299"/>
      <c r="D18" s="299"/>
      <c r="E18" s="300"/>
      <c r="F18" s="299"/>
      <c r="G18" s="299"/>
      <c r="H18" s="299"/>
      <c r="I18" s="299"/>
      <c r="J18" s="299"/>
      <c r="K18" s="299"/>
      <c r="L18" s="297"/>
      <c r="M18" s="299"/>
      <c r="N18" s="297"/>
      <c r="O18" s="299"/>
      <c r="P18" s="299"/>
      <c r="Q18" s="299"/>
      <c r="R18" s="299"/>
      <c r="S18" s="299"/>
      <c r="T18" s="299"/>
      <c r="U18" s="299"/>
      <c r="V18" s="299"/>
      <c r="W18" s="299"/>
      <c r="X18" s="299"/>
      <c r="Y18" s="299"/>
      <c r="Z18" s="299"/>
      <c r="AA18" s="299"/>
      <c r="AB18" s="299"/>
      <c r="AC18" s="299"/>
      <c r="AD18" s="299"/>
      <c r="AE18" s="299"/>
      <c r="AF18" s="299"/>
    </row>
    <row r="19" spans="1:32" s="301" customFormat="1" ht="12.75">
      <c r="A19" s="297"/>
      <c r="B19" s="298"/>
      <c r="C19" s="299"/>
      <c r="D19" s="299"/>
      <c r="E19" s="300"/>
      <c r="F19" s="299"/>
      <c r="G19" s="299"/>
      <c r="H19" s="299"/>
      <c r="I19" s="299"/>
      <c r="J19" s="299"/>
      <c r="K19" s="299"/>
      <c r="L19" s="297"/>
      <c r="M19" s="299"/>
      <c r="N19" s="297"/>
      <c r="O19" s="299"/>
      <c r="P19" s="299"/>
      <c r="Q19" s="299"/>
      <c r="R19" s="299"/>
      <c r="S19" s="299"/>
      <c r="T19" s="299"/>
      <c r="U19" s="299"/>
      <c r="V19" s="299"/>
      <c r="W19" s="299"/>
      <c r="X19" s="299"/>
      <c r="Y19" s="299"/>
      <c r="Z19" s="299"/>
      <c r="AA19" s="299"/>
      <c r="AB19" s="299"/>
      <c r="AC19" s="299"/>
      <c r="AD19" s="299"/>
      <c r="AE19" s="299"/>
      <c r="AF19" s="299"/>
    </row>
    <row r="22" ht="15.75">
      <c r="M22" s="79" t="s">
        <v>466</v>
      </c>
    </row>
    <row r="24" spans="13:15" ht="12.75">
      <c r="M24" s="407" t="s">
        <v>438</v>
      </c>
      <c r="N24" s="409" t="s">
        <v>439</v>
      </c>
      <c r="O24" s="409" t="s">
        <v>464</v>
      </c>
    </row>
    <row r="25" spans="13:15" ht="12.75">
      <c r="M25" s="408"/>
      <c r="N25" s="409"/>
      <c r="O25" s="409"/>
    </row>
    <row r="26" spans="13:15" ht="12.75">
      <c r="M26" s="75" t="s">
        <v>354</v>
      </c>
      <c r="N26" s="75">
        <v>201</v>
      </c>
      <c r="O26" s="76" t="s">
        <v>354</v>
      </c>
    </row>
    <row r="27" spans="13:15" ht="24.75" customHeight="1">
      <c r="M27" s="402" t="s">
        <v>440</v>
      </c>
      <c r="N27" s="76" t="s">
        <v>350</v>
      </c>
      <c r="O27" s="76" t="s">
        <v>441</v>
      </c>
    </row>
    <row r="28" spans="13:15" ht="24.75" customHeight="1">
      <c r="M28" s="403"/>
      <c r="N28" s="76" t="s">
        <v>352</v>
      </c>
      <c r="O28" s="76" t="s">
        <v>442</v>
      </c>
    </row>
    <row r="29" spans="13:15" ht="24.75" customHeight="1">
      <c r="M29" s="402" t="s">
        <v>443</v>
      </c>
      <c r="N29" s="75" t="s">
        <v>444</v>
      </c>
      <c r="O29" s="76" t="s">
        <v>58</v>
      </c>
    </row>
    <row r="30" spans="13:15" ht="24.75" customHeight="1">
      <c r="M30" s="403"/>
      <c r="N30" s="75" t="s">
        <v>445</v>
      </c>
      <c r="O30" s="76" t="s">
        <v>58</v>
      </c>
    </row>
    <row r="31" spans="13:15" ht="24.75" customHeight="1">
      <c r="M31" s="75" t="s">
        <v>446</v>
      </c>
      <c r="N31" s="75" t="s">
        <v>346</v>
      </c>
      <c r="O31" s="76" t="s">
        <v>56</v>
      </c>
    </row>
    <row r="32" spans="13:15" ht="24.75" customHeight="1">
      <c r="M32" s="402" t="s">
        <v>447</v>
      </c>
      <c r="N32" s="76" t="s">
        <v>349</v>
      </c>
      <c r="O32" s="76" t="s">
        <v>448</v>
      </c>
    </row>
    <row r="33" spans="13:15" ht="24.75" customHeight="1">
      <c r="M33" s="411"/>
      <c r="N33" s="75" t="s">
        <v>449</v>
      </c>
      <c r="O33" s="76" t="s">
        <v>57</v>
      </c>
    </row>
    <row r="34" spans="13:15" ht="24.75" customHeight="1">
      <c r="M34" s="403"/>
      <c r="N34" s="76" t="s">
        <v>351</v>
      </c>
      <c r="O34" s="76" t="s">
        <v>450</v>
      </c>
    </row>
    <row r="35" spans="13:15" ht="24.75" customHeight="1">
      <c r="M35" s="77" t="s">
        <v>451</v>
      </c>
      <c r="N35" s="75" t="s">
        <v>452</v>
      </c>
      <c r="O35" s="76" t="s">
        <v>53</v>
      </c>
    </row>
    <row r="36" spans="13:15" ht="24.75" customHeight="1">
      <c r="M36" s="404" t="s">
        <v>453</v>
      </c>
      <c r="N36" s="75" t="s">
        <v>341</v>
      </c>
      <c r="O36" s="76" t="s">
        <v>353</v>
      </c>
    </row>
    <row r="37" spans="13:15" ht="24.75" customHeight="1">
      <c r="M37" s="405"/>
      <c r="N37" s="76">
        <v>903</v>
      </c>
      <c r="O37" s="76" t="s">
        <v>454</v>
      </c>
    </row>
    <row r="38" spans="13:15" ht="24.75" customHeight="1">
      <c r="M38" s="78" t="s">
        <v>455</v>
      </c>
      <c r="N38" s="75" t="s">
        <v>456</v>
      </c>
      <c r="O38" s="76" t="s">
        <v>457</v>
      </c>
    </row>
    <row r="39" spans="13:15" ht="24.75" customHeight="1">
      <c r="M39" s="402" t="s">
        <v>458</v>
      </c>
      <c r="N39" s="76">
        <v>705</v>
      </c>
      <c r="O39" s="76" t="s">
        <v>459</v>
      </c>
    </row>
    <row r="40" spans="13:15" ht="24.75" customHeight="1">
      <c r="M40" s="403"/>
      <c r="N40" s="76">
        <v>805</v>
      </c>
      <c r="O40" s="76" t="s">
        <v>460</v>
      </c>
    </row>
    <row r="41" spans="13:15" ht="24.75" customHeight="1">
      <c r="M41" s="404" t="s">
        <v>461</v>
      </c>
      <c r="N41" s="75" t="s">
        <v>462</v>
      </c>
      <c r="O41" s="76" t="s">
        <v>54</v>
      </c>
    </row>
    <row r="42" spans="13:15" ht="24.75" customHeight="1">
      <c r="M42" s="405"/>
      <c r="N42" s="75" t="s">
        <v>463</v>
      </c>
      <c r="O42" s="76" t="s">
        <v>55</v>
      </c>
    </row>
    <row r="44" spans="13:15" ht="12.75">
      <c r="M44" s="410" t="s">
        <v>465</v>
      </c>
      <c r="N44" s="410"/>
      <c r="O44" s="410"/>
    </row>
    <row r="45" spans="13:15" ht="12.75">
      <c r="M45" s="410"/>
      <c r="N45" s="410"/>
      <c r="O45" s="410"/>
    </row>
  </sheetData>
  <sheetProtection/>
  <mergeCells count="12">
    <mergeCell ref="M44:O45"/>
    <mergeCell ref="M27:M28"/>
    <mergeCell ref="M29:M30"/>
    <mergeCell ref="M32:M34"/>
    <mergeCell ref="M36:M37"/>
    <mergeCell ref="M39:M40"/>
    <mergeCell ref="M41:M42"/>
    <mergeCell ref="A5:AC5"/>
    <mergeCell ref="AD5:BF5"/>
    <mergeCell ref="M24:M25"/>
    <mergeCell ref="N24:N25"/>
    <mergeCell ref="O24:O25"/>
  </mergeCells>
  <printOptions/>
  <pageMargins left="0.7480314960629921" right="0.7480314960629921" top="0.984251968503937" bottom="0.984251968503937" header="0.5118110236220472" footer="0.5118110236220472"/>
  <pageSetup fitToHeight="1" fitToWidth="1" horizontalDpi="300" verticalDpi="300" orientation="landscape" paperSize="8" scale="33" r:id="rId1"/>
  <headerFooter alignWithMargins="0">
    <oddHeader>&amp;C&amp;"Arial"&amp;12&amp;KA80000OFFICIAL&amp;1#</oddHeader>
  </headerFooter>
</worksheet>
</file>

<file path=xl/worksheets/sheet5.xml><?xml version="1.0" encoding="utf-8"?>
<worksheet xmlns="http://schemas.openxmlformats.org/spreadsheetml/2006/main" xmlns:r="http://schemas.openxmlformats.org/officeDocument/2006/relationships">
  <sheetPr codeName="Sheet15">
    <pageSetUpPr fitToPage="1"/>
  </sheetPr>
  <dimension ref="B1:O45"/>
  <sheetViews>
    <sheetView zoomScale="115" zoomScaleNormal="115" zoomScalePageLayoutView="0" workbookViewId="0" topLeftCell="A1">
      <selection activeCell="C15" sqref="C15:D15"/>
    </sheetView>
  </sheetViews>
  <sheetFormatPr defaultColWidth="9.140625" defaultRowHeight="12.75"/>
  <cols>
    <col min="4" max="4" width="15.57421875" style="0" customWidth="1"/>
    <col min="8" max="8" width="9.00390625" style="0" customWidth="1"/>
    <col min="9" max="9" width="9.140625" style="0" hidden="1" customWidth="1"/>
    <col min="10" max="10" width="10.421875" style="0" customWidth="1"/>
    <col min="11" max="11" width="5.57421875" style="0" hidden="1" customWidth="1"/>
    <col min="12" max="12" width="10.00390625" style="0" customWidth="1"/>
    <col min="13" max="13" width="9.8515625" style="0" customWidth="1"/>
    <col min="15" max="15" width="10.00390625" style="0" customWidth="1"/>
  </cols>
  <sheetData>
    <row r="1" ht="18.75">
      <c r="B1" s="25" t="s">
        <v>176</v>
      </c>
    </row>
    <row r="2" ht="13.5" customHeight="1" thickBot="1">
      <c r="C2" s="25"/>
    </row>
    <row r="3" spans="2:15" ht="39" thickBot="1">
      <c r="B3" s="443" t="s">
        <v>49</v>
      </c>
      <c r="C3" s="444"/>
      <c r="D3" s="445"/>
      <c r="E3" s="68" t="s">
        <v>50</v>
      </c>
      <c r="F3" s="68" t="s">
        <v>51</v>
      </c>
      <c r="G3" s="68" t="s">
        <v>52</v>
      </c>
      <c r="H3" s="68" t="s">
        <v>53</v>
      </c>
      <c r="I3" s="446" t="s">
        <v>54</v>
      </c>
      <c r="J3" s="447"/>
      <c r="K3" s="446" t="s">
        <v>55</v>
      </c>
      <c r="L3" s="447"/>
      <c r="M3" s="48" t="s">
        <v>56</v>
      </c>
      <c r="N3" s="68" t="s">
        <v>57</v>
      </c>
      <c r="O3" s="68" t="s">
        <v>58</v>
      </c>
    </row>
    <row r="4" spans="2:15" ht="18.75" thickBot="1">
      <c r="B4" s="431" t="s">
        <v>29</v>
      </c>
      <c r="C4" s="432"/>
      <c r="D4" s="433"/>
      <c r="E4" s="434" t="s">
        <v>59</v>
      </c>
      <c r="F4" s="435"/>
      <c r="G4" s="435"/>
      <c r="H4" s="435"/>
      <c r="I4" s="435"/>
      <c r="J4" s="435"/>
      <c r="K4" s="435"/>
      <c r="L4" s="435"/>
      <c r="M4" s="435"/>
      <c r="N4" s="435"/>
      <c r="O4" s="436"/>
    </row>
    <row r="5" spans="2:15" ht="18" customHeight="1" thickBot="1">
      <c r="B5" s="21" t="s">
        <v>60</v>
      </c>
      <c r="C5" s="440" t="s">
        <v>61</v>
      </c>
      <c r="D5" s="441"/>
      <c r="E5" s="437"/>
      <c r="F5" s="438"/>
      <c r="G5" s="438"/>
      <c r="H5" s="438"/>
      <c r="I5" s="438"/>
      <c r="J5" s="438"/>
      <c r="K5" s="438"/>
      <c r="L5" s="438"/>
      <c r="M5" s="438"/>
      <c r="N5" s="438"/>
      <c r="O5" s="439"/>
    </row>
    <row r="6" spans="2:15" ht="16.5" thickBot="1">
      <c r="B6" s="69" t="s">
        <v>62</v>
      </c>
      <c r="C6" s="412" t="s">
        <v>63</v>
      </c>
      <c r="D6" s="413"/>
      <c r="E6" s="16">
        <v>75</v>
      </c>
      <c r="F6" s="17">
        <v>70</v>
      </c>
      <c r="G6" s="17">
        <v>70</v>
      </c>
      <c r="H6" s="427" t="s">
        <v>179</v>
      </c>
      <c r="I6" s="428"/>
      <c r="J6" s="442"/>
      <c r="K6" s="428"/>
      <c r="L6" s="40" t="s">
        <v>179</v>
      </c>
      <c r="M6" s="49" t="s">
        <v>178</v>
      </c>
      <c r="N6" s="39" t="s">
        <v>177</v>
      </c>
      <c r="O6" s="17"/>
    </row>
    <row r="7" spans="2:15" ht="27.75" customHeight="1" thickBot="1">
      <c r="B7" s="69" t="s">
        <v>64</v>
      </c>
      <c r="C7" s="412" t="s">
        <v>65</v>
      </c>
      <c r="D7" s="413"/>
      <c r="E7" s="16">
        <v>80</v>
      </c>
      <c r="F7" s="17"/>
      <c r="G7" s="41" t="s">
        <v>180</v>
      </c>
      <c r="H7" s="423"/>
      <c r="I7" s="424"/>
      <c r="J7" s="423"/>
      <c r="K7" s="424"/>
      <c r="L7" s="20"/>
      <c r="M7" s="29">
        <v>30</v>
      </c>
      <c r="N7" s="17"/>
      <c r="O7" s="17"/>
    </row>
    <row r="8" spans="2:15" ht="28.5" customHeight="1" thickBot="1">
      <c r="B8" s="69" t="s">
        <v>66</v>
      </c>
      <c r="C8" s="412" t="s">
        <v>67</v>
      </c>
      <c r="D8" s="413"/>
      <c r="E8" s="17">
        <v>70</v>
      </c>
      <c r="F8" s="17"/>
      <c r="G8" s="17">
        <v>50</v>
      </c>
      <c r="H8" s="423"/>
      <c r="I8" s="424"/>
      <c r="J8" s="423"/>
      <c r="K8" s="424"/>
      <c r="L8" s="20"/>
      <c r="M8" s="29">
        <v>30</v>
      </c>
      <c r="N8" s="17"/>
      <c r="O8" s="17"/>
    </row>
    <row r="9" spans="2:15" ht="24" customHeight="1" thickBot="1">
      <c r="B9" s="69" t="s">
        <v>68</v>
      </c>
      <c r="C9" s="412" t="s">
        <v>69</v>
      </c>
      <c r="D9" s="413"/>
      <c r="E9" s="17">
        <v>50</v>
      </c>
      <c r="F9" s="17"/>
      <c r="G9" s="17">
        <v>60</v>
      </c>
      <c r="H9" s="423"/>
      <c r="I9" s="424"/>
      <c r="J9" s="423"/>
      <c r="K9" s="424"/>
      <c r="L9" s="20"/>
      <c r="M9" s="29">
        <v>30</v>
      </c>
      <c r="N9" s="17"/>
      <c r="O9" s="17"/>
    </row>
    <row r="10" spans="2:15" ht="24" customHeight="1" thickBot="1">
      <c r="B10" s="69"/>
      <c r="C10" s="429" t="s">
        <v>70</v>
      </c>
      <c r="D10" s="430"/>
      <c r="E10" s="17"/>
      <c r="F10" s="17"/>
      <c r="G10" s="16">
        <v>65</v>
      </c>
      <c r="H10" s="423"/>
      <c r="I10" s="424"/>
      <c r="J10" s="423"/>
      <c r="K10" s="424"/>
      <c r="L10" s="20"/>
      <c r="M10" s="29"/>
      <c r="N10" s="17"/>
      <c r="O10" s="17"/>
    </row>
    <row r="11" spans="2:15" ht="16.5" thickBot="1">
      <c r="B11" s="69" t="s">
        <v>71</v>
      </c>
      <c r="C11" s="412" t="s">
        <v>72</v>
      </c>
      <c r="D11" s="413"/>
      <c r="E11" s="17">
        <v>100</v>
      </c>
      <c r="F11" s="17"/>
      <c r="G11" s="17">
        <v>50</v>
      </c>
      <c r="H11" s="423"/>
      <c r="I11" s="424"/>
      <c r="J11" s="423"/>
      <c r="K11" s="424"/>
      <c r="L11" s="20">
        <v>20</v>
      </c>
      <c r="M11" s="29">
        <v>70</v>
      </c>
      <c r="N11" s="17">
        <v>50</v>
      </c>
      <c r="O11" s="17"/>
    </row>
    <row r="12" spans="2:15" ht="16.5" thickBot="1">
      <c r="B12" s="69" t="s">
        <v>73</v>
      </c>
      <c r="C12" s="412" t="s">
        <v>74</v>
      </c>
      <c r="D12" s="413"/>
      <c r="E12" s="17">
        <v>30</v>
      </c>
      <c r="F12" s="17"/>
      <c r="G12" s="17">
        <v>30</v>
      </c>
      <c r="H12" s="423"/>
      <c r="I12" s="424"/>
      <c r="J12" s="423"/>
      <c r="K12" s="424"/>
      <c r="L12" s="20"/>
      <c r="M12" s="29">
        <v>30</v>
      </c>
      <c r="N12" s="17">
        <v>20</v>
      </c>
      <c r="O12" s="17"/>
    </row>
    <row r="13" spans="2:15" ht="27.75" customHeight="1" thickBot="1">
      <c r="B13" s="69" t="s">
        <v>75</v>
      </c>
      <c r="C13" s="412" t="s">
        <v>76</v>
      </c>
      <c r="D13" s="413"/>
      <c r="E13" s="17">
        <v>50</v>
      </c>
      <c r="F13" s="17"/>
      <c r="G13" s="17">
        <v>50</v>
      </c>
      <c r="H13" s="423"/>
      <c r="I13" s="424"/>
      <c r="J13" s="423"/>
      <c r="K13" s="424"/>
      <c r="L13" s="20"/>
      <c r="M13" s="29">
        <v>50</v>
      </c>
      <c r="N13" s="17">
        <v>10</v>
      </c>
      <c r="O13" s="17"/>
    </row>
    <row r="14" spans="2:15" ht="28.5" customHeight="1" thickBot="1">
      <c r="B14" s="69" t="s">
        <v>77</v>
      </c>
      <c r="C14" s="412" t="s">
        <v>78</v>
      </c>
      <c r="D14" s="413"/>
      <c r="E14" s="17">
        <v>100</v>
      </c>
      <c r="F14" s="17"/>
      <c r="G14" s="17">
        <v>100</v>
      </c>
      <c r="H14" s="423"/>
      <c r="I14" s="424"/>
      <c r="J14" s="423"/>
      <c r="K14" s="424"/>
      <c r="L14" s="20"/>
      <c r="M14" s="29">
        <v>50</v>
      </c>
      <c r="N14" s="17">
        <v>100</v>
      </c>
      <c r="O14" s="17"/>
    </row>
    <row r="15" spans="2:15" ht="24" customHeight="1" thickBot="1">
      <c r="B15" s="69" t="s">
        <v>79</v>
      </c>
      <c r="C15" s="412" t="s">
        <v>634</v>
      </c>
      <c r="D15" s="413"/>
      <c r="E15" s="18"/>
      <c r="F15" s="17"/>
      <c r="G15" s="17"/>
      <c r="H15" s="423">
        <v>40</v>
      </c>
      <c r="I15" s="424"/>
      <c r="J15" s="423"/>
      <c r="K15" s="424"/>
      <c r="L15" s="20"/>
      <c r="M15" s="29"/>
      <c r="N15" s="17">
        <v>30</v>
      </c>
      <c r="O15" s="17"/>
    </row>
    <row r="16" spans="2:15" ht="25.5" customHeight="1" thickBot="1">
      <c r="B16" s="69" t="s">
        <v>80</v>
      </c>
      <c r="C16" s="412" t="s">
        <v>81</v>
      </c>
      <c r="D16" s="413"/>
      <c r="E16" s="16">
        <v>70</v>
      </c>
      <c r="F16" s="17"/>
      <c r="G16" s="17">
        <v>50</v>
      </c>
      <c r="H16" s="427" t="s">
        <v>178</v>
      </c>
      <c r="I16" s="428"/>
      <c r="J16" s="427" t="s">
        <v>181</v>
      </c>
      <c r="K16" s="428"/>
      <c r="L16" s="20"/>
      <c r="M16" s="29"/>
      <c r="N16" s="17"/>
      <c r="O16" s="17"/>
    </row>
    <row r="17" spans="2:15" ht="30" customHeight="1" thickBot="1">
      <c r="B17" s="69" t="s">
        <v>82</v>
      </c>
      <c r="C17" s="412" t="s">
        <v>83</v>
      </c>
      <c r="D17" s="413"/>
      <c r="E17" s="16">
        <v>50</v>
      </c>
      <c r="F17" s="17"/>
      <c r="G17" s="17"/>
      <c r="H17" s="423"/>
      <c r="I17" s="424"/>
      <c r="J17" s="423"/>
      <c r="K17" s="424"/>
      <c r="L17" s="20"/>
      <c r="M17" s="29"/>
      <c r="N17" s="17"/>
      <c r="O17" s="17"/>
    </row>
    <row r="18" spans="2:15" ht="24" customHeight="1" thickBot="1">
      <c r="B18" s="69" t="s">
        <v>84</v>
      </c>
      <c r="C18" s="412" t="s">
        <v>85</v>
      </c>
      <c r="D18" s="413"/>
      <c r="E18" s="18"/>
      <c r="F18" s="17"/>
      <c r="G18" s="17">
        <v>50</v>
      </c>
      <c r="H18" s="423"/>
      <c r="I18" s="424"/>
      <c r="J18" s="423"/>
      <c r="K18" s="424"/>
      <c r="L18" s="20">
        <v>50</v>
      </c>
      <c r="M18" s="29"/>
      <c r="N18" s="17">
        <v>50</v>
      </c>
      <c r="O18" s="17"/>
    </row>
    <row r="19" spans="2:15" ht="24" customHeight="1" thickBot="1">
      <c r="B19" s="69" t="s">
        <v>86</v>
      </c>
      <c r="C19" s="412" t="s">
        <v>87</v>
      </c>
      <c r="D19" s="413"/>
      <c r="E19" s="18"/>
      <c r="F19" s="17"/>
      <c r="G19" s="18" t="s">
        <v>88</v>
      </c>
      <c r="H19" s="423">
        <v>50</v>
      </c>
      <c r="I19" s="424"/>
      <c r="J19" s="423"/>
      <c r="K19" s="424"/>
      <c r="L19" s="20">
        <v>50</v>
      </c>
      <c r="M19" s="29"/>
      <c r="N19" s="17">
        <v>50</v>
      </c>
      <c r="O19" s="17"/>
    </row>
    <row r="20" spans="2:15" ht="16.5" thickBot="1">
      <c r="B20" s="69" t="s">
        <v>89</v>
      </c>
      <c r="C20" s="412" t="s">
        <v>90</v>
      </c>
      <c r="D20" s="413"/>
      <c r="E20" s="18"/>
      <c r="F20" s="17"/>
      <c r="G20" s="17"/>
      <c r="H20" s="423"/>
      <c r="I20" s="424"/>
      <c r="J20" s="423"/>
      <c r="K20" s="424"/>
      <c r="L20" s="20"/>
      <c r="M20" s="29">
        <v>30</v>
      </c>
      <c r="N20" s="17"/>
      <c r="O20" s="17"/>
    </row>
    <row r="21" spans="2:15" ht="26.25" customHeight="1" thickBot="1">
      <c r="B21" s="69" t="s">
        <v>91</v>
      </c>
      <c r="C21" s="412" t="s">
        <v>92</v>
      </c>
      <c r="D21" s="413"/>
      <c r="E21" s="16">
        <v>50</v>
      </c>
      <c r="F21" s="17">
        <v>20</v>
      </c>
      <c r="G21" s="16">
        <v>50</v>
      </c>
      <c r="H21" s="423">
        <v>20</v>
      </c>
      <c r="I21" s="424"/>
      <c r="J21" s="423"/>
      <c r="K21" s="424"/>
      <c r="L21" s="20"/>
      <c r="M21" s="29"/>
      <c r="N21" s="17">
        <v>10</v>
      </c>
      <c r="O21" s="17">
        <v>10</v>
      </c>
    </row>
    <row r="22" spans="2:15" ht="16.5" thickBot="1">
      <c r="B22" s="69" t="s">
        <v>93</v>
      </c>
      <c r="C22" s="412" t="s">
        <v>94</v>
      </c>
      <c r="D22" s="413"/>
      <c r="E22" s="18"/>
      <c r="F22" s="17"/>
      <c r="G22" s="17">
        <v>30</v>
      </c>
      <c r="H22" s="423">
        <v>40</v>
      </c>
      <c r="I22" s="424"/>
      <c r="J22" s="423"/>
      <c r="K22" s="424"/>
      <c r="L22" s="20"/>
      <c r="M22" s="29"/>
      <c r="N22" s="17">
        <v>20</v>
      </c>
      <c r="O22" s="17">
        <v>20</v>
      </c>
    </row>
    <row r="23" spans="2:15" ht="24" customHeight="1" thickBot="1">
      <c r="B23" s="69" t="s">
        <v>95</v>
      </c>
      <c r="C23" s="412" t="s">
        <v>96</v>
      </c>
      <c r="D23" s="413"/>
      <c r="E23" s="18"/>
      <c r="F23" s="17"/>
      <c r="G23" s="17">
        <v>20</v>
      </c>
      <c r="H23" s="425">
        <v>40</v>
      </c>
      <c r="I23" s="426"/>
      <c r="J23" s="423"/>
      <c r="K23" s="424"/>
      <c r="L23" s="20"/>
      <c r="M23" s="29"/>
      <c r="N23" s="17"/>
      <c r="O23" s="17">
        <v>20</v>
      </c>
    </row>
    <row r="24" spans="2:15" ht="27" customHeight="1" thickBot="1">
      <c r="B24" s="69" t="s">
        <v>97</v>
      </c>
      <c r="C24" s="412" t="s">
        <v>98</v>
      </c>
      <c r="D24" s="413"/>
      <c r="E24" s="17">
        <v>10</v>
      </c>
      <c r="F24" s="17"/>
      <c r="G24" s="17"/>
      <c r="H24" s="423">
        <v>20</v>
      </c>
      <c r="I24" s="424"/>
      <c r="J24" s="423">
        <v>20</v>
      </c>
      <c r="K24" s="424"/>
      <c r="L24" s="20"/>
      <c r="M24" s="29">
        <v>30</v>
      </c>
      <c r="N24" s="17"/>
      <c r="O24" s="17">
        <v>50</v>
      </c>
    </row>
    <row r="25" spans="2:15" ht="29.25" customHeight="1" thickBot="1">
      <c r="B25" s="69" t="s">
        <v>99</v>
      </c>
      <c r="C25" s="412" t="s">
        <v>100</v>
      </c>
      <c r="D25" s="413"/>
      <c r="E25" s="17">
        <v>75</v>
      </c>
      <c r="F25" s="17">
        <v>100</v>
      </c>
      <c r="G25" s="17">
        <v>100</v>
      </c>
      <c r="H25" s="423"/>
      <c r="I25" s="424"/>
      <c r="J25" s="423"/>
      <c r="K25" s="424"/>
      <c r="L25" s="20"/>
      <c r="M25" s="29">
        <v>50</v>
      </c>
      <c r="N25" s="17"/>
      <c r="O25" s="17"/>
    </row>
    <row r="26" spans="2:15" ht="24" customHeight="1" thickBot="1">
      <c r="B26" s="95" t="s">
        <v>101</v>
      </c>
      <c r="C26" s="416" t="s">
        <v>102</v>
      </c>
      <c r="D26" s="416"/>
      <c r="E26" s="44"/>
      <c r="F26" s="43"/>
      <c r="G26" s="43"/>
      <c r="H26" s="422">
        <v>50</v>
      </c>
      <c r="I26" s="422"/>
      <c r="J26" s="422"/>
      <c r="K26" s="422"/>
      <c r="L26" s="43"/>
      <c r="M26" s="43"/>
      <c r="N26" s="43"/>
      <c r="O26" s="43"/>
    </row>
    <row r="27" spans="2:15" ht="25.5" customHeight="1" thickBot="1">
      <c r="B27" s="95" t="s">
        <v>103</v>
      </c>
      <c r="C27" s="416" t="s">
        <v>104</v>
      </c>
      <c r="D27" s="416"/>
      <c r="E27" s="44"/>
      <c r="F27" s="43"/>
      <c r="G27" s="43"/>
      <c r="H27" s="422">
        <v>30</v>
      </c>
      <c r="I27" s="422"/>
      <c r="J27" s="422"/>
      <c r="K27" s="422"/>
      <c r="L27" s="43"/>
      <c r="M27" s="43"/>
      <c r="N27" s="43"/>
      <c r="O27" s="43"/>
    </row>
    <row r="28" spans="2:15" ht="25.5" customHeight="1" thickBot="1">
      <c r="B28" s="95"/>
      <c r="C28" s="416" t="s">
        <v>474</v>
      </c>
      <c r="D28" s="416"/>
      <c r="E28" s="44"/>
      <c r="F28" s="43"/>
      <c r="G28" s="43"/>
      <c r="H28" s="43">
        <v>40</v>
      </c>
      <c r="I28" s="43"/>
      <c r="J28" s="43"/>
      <c r="K28" s="43"/>
      <c r="L28" s="43"/>
      <c r="M28" s="43"/>
      <c r="N28" s="43"/>
      <c r="O28" s="43"/>
    </row>
    <row r="29" spans="2:15" ht="25.5" customHeight="1" thickBot="1">
      <c r="B29" s="95"/>
      <c r="C29" s="416" t="s">
        <v>475</v>
      </c>
      <c r="D29" s="416"/>
      <c r="E29" s="43">
        <v>10</v>
      </c>
      <c r="F29" s="43"/>
      <c r="G29" s="43">
        <v>10</v>
      </c>
      <c r="H29" s="43">
        <v>10</v>
      </c>
      <c r="I29" s="43"/>
      <c r="J29" s="43"/>
      <c r="K29" s="43"/>
      <c r="L29" s="43"/>
      <c r="M29" s="43"/>
      <c r="N29" s="43"/>
      <c r="O29" s="43"/>
    </row>
    <row r="30" spans="2:15" ht="58.5" customHeight="1" thickBot="1">
      <c r="B30" s="95"/>
      <c r="C30" s="416" t="s">
        <v>476</v>
      </c>
      <c r="D30" s="416"/>
      <c r="E30" s="43"/>
      <c r="F30" s="43"/>
      <c r="G30" s="43"/>
      <c r="H30" s="43">
        <v>60</v>
      </c>
      <c r="I30" s="43"/>
      <c r="J30" s="43">
        <v>50</v>
      </c>
      <c r="K30" s="43"/>
      <c r="L30" s="43"/>
      <c r="M30" s="43"/>
      <c r="N30" s="43"/>
      <c r="O30" s="43"/>
    </row>
    <row r="31" spans="2:15" ht="39.75" customHeight="1" thickBot="1">
      <c r="B31" s="95"/>
      <c r="C31" s="416" t="s">
        <v>546</v>
      </c>
      <c r="D31" s="416"/>
      <c r="E31" s="43">
        <v>25</v>
      </c>
      <c r="F31" s="43">
        <v>25</v>
      </c>
      <c r="G31" s="43">
        <v>25</v>
      </c>
      <c r="H31" s="43">
        <v>25</v>
      </c>
      <c r="I31" s="43"/>
      <c r="J31" s="43">
        <v>25</v>
      </c>
      <c r="K31" s="43"/>
      <c r="L31" s="43">
        <v>25</v>
      </c>
      <c r="M31" s="43">
        <v>25</v>
      </c>
      <c r="N31" s="43"/>
      <c r="O31" s="43"/>
    </row>
    <row r="32" spans="2:15" ht="42" customHeight="1" thickBot="1">
      <c r="B32" s="95"/>
      <c r="C32" s="416" t="s">
        <v>538</v>
      </c>
      <c r="D32" s="416"/>
      <c r="E32" s="43">
        <v>20</v>
      </c>
      <c r="F32" s="43">
        <v>20</v>
      </c>
      <c r="G32" s="43">
        <v>20</v>
      </c>
      <c r="H32" s="43">
        <v>25</v>
      </c>
      <c r="I32" s="43"/>
      <c r="J32" s="43">
        <v>20</v>
      </c>
      <c r="K32" s="43"/>
      <c r="L32" s="43">
        <v>20</v>
      </c>
      <c r="M32" s="43">
        <v>20</v>
      </c>
      <c r="N32" s="43"/>
      <c r="O32" s="43"/>
    </row>
    <row r="33" spans="2:15" ht="33" customHeight="1" thickBot="1">
      <c r="B33" s="95"/>
      <c r="C33" s="412" t="s">
        <v>544</v>
      </c>
      <c r="D33" s="413"/>
      <c r="E33" s="43">
        <v>50</v>
      </c>
      <c r="F33" s="43"/>
      <c r="G33" s="43">
        <v>50</v>
      </c>
      <c r="H33" s="150" t="s">
        <v>178</v>
      </c>
      <c r="I33" s="151"/>
      <c r="J33" s="150" t="s">
        <v>181</v>
      </c>
      <c r="K33" s="43"/>
      <c r="L33" s="43"/>
      <c r="M33" s="43"/>
      <c r="N33" s="43"/>
      <c r="O33" s="43"/>
    </row>
    <row r="34" spans="2:15" ht="24" customHeight="1" thickBot="1">
      <c r="B34" s="95"/>
      <c r="C34" s="412" t="s">
        <v>540</v>
      </c>
      <c r="D34" s="413"/>
      <c r="E34" s="43">
        <v>10</v>
      </c>
      <c r="F34" s="43"/>
      <c r="G34" s="43">
        <v>15</v>
      </c>
      <c r="H34" s="43">
        <v>40</v>
      </c>
      <c r="I34" s="43"/>
      <c r="J34" s="43"/>
      <c r="K34" s="43"/>
      <c r="L34" s="43"/>
      <c r="M34" s="43"/>
      <c r="N34" s="43"/>
      <c r="O34" s="43"/>
    </row>
    <row r="35" spans="2:15" ht="25.5" customHeight="1" thickBot="1">
      <c r="B35" s="95"/>
      <c r="C35" s="412" t="s">
        <v>555</v>
      </c>
      <c r="D35" s="413" t="s">
        <v>549</v>
      </c>
      <c r="E35" s="43"/>
      <c r="F35" s="43">
        <v>23</v>
      </c>
      <c r="G35" s="43"/>
      <c r="H35" s="43">
        <v>23</v>
      </c>
      <c r="I35" s="43"/>
      <c r="J35" s="43"/>
      <c r="K35" s="43"/>
      <c r="L35" s="43"/>
      <c r="M35" s="43">
        <v>23</v>
      </c>
      <c r="N35" s="43"/>
      <c r="O35" s="43"/>
    </row>
    <row r="36" spans="2:15" ht="25.5" customHeight="1" thickBot="1">
      <c r="B36" s="95"/>
      <c r="C36" s="412" t="s">
        <v>556</v>
      </c>
      <c r="D36" s="413" t="s">
        <v>550</v>
      </c>
      <c r="E36" s="43"/>
      <c r="F36" s="43">
        <v>15</v>
      </c>
      <c r="G36" s="43"/>
      <c r="H36" s="43">
        <v>15</v>
      </c>
      <c r="I36" s="43"/>
      <c r="J36" s="43"/>
      <c r="K36" s="43"/>
      <c r="L36" s="43"/>
      <c r="M36" s="43">
        <v>15</v>
      </c>
      <c r="N36" s="43"/>
      <c r="O36" s="43"/>
    </row>
    <row r="37" spans="2:15" ht="25.5" customHeight="1" thickBot="1">
      <c r="B37" s="95"/>
      <c r="C37" s="412" t="s">
        <v>557</v>
      </c>
      <c r="D37" s="413" t="s">
        <v>551</v>
      </c>
      <c r="E37" s="43"/>
      <c r="F37" s="43">
        <v>15</v>
      </c>
      <c r="G37" s="43"/>
      <c r="H37" s="43">
        <v>15</v>
      </c>
      <c r="I37" s="43"/>
      <c r="J37" s="43"/>
      <c r="K37" s="43"/>
      <c r="L37" s="43"/>
      <c r="M37" s="43">
        <v>15</v>
      </c>
      <c r="N37" s="43"/>
      <c r="O37" s="43"/>
    </row>
    <row r="38" spans="2:15" ht="46.5" customHeight="1" thickBot="1">
      <c r="B38" s="95"/>
      <c r="C38" s="416" t="s">
        <v>536</v>
      </c>
      <c r="D38" s="416"/>
      <c r="E38" s="43">
        <v>55</v>
      </c>
      <c r="F38" s="43"/>
      <c r="G38" s="43"/>
      <c r="H38" s="43">
        <v>20</v>
      </c>
      <c r="I38" s="43"/>
      <c r="J38" s="43"/>
      <c r="K38" s="43"/>
      <c r="L38" s="43"/>
      <c r="M38" s="43"/>
      <c r="N38" s="43"/>
      <c r="O38" s="43"/>
    </row>
    <row r="39" spans="2:15" ht="15.75" thickBot="1">
      <c r="B39" s="415" t="s">
        <v>105</v>
      </c>
      <c r="C39" s="415"/>
      <c r="D39" s="93" t="s">
        <v>107</v>
      </c>
      <c r="E39" s="45">
        <v>122</v>
      </c>
      <c r="F39" s="45">
        <v>262.9</v>
      </c>
      <c r="G39" s="45">
        <v>126.9</v>
      </c>
      <c r="H39" s="414">
        <v>62.7</v>
      </c>
      <c r="I39" s="414"/>
      <c r="J39" s="414">
        <v>95</v>
      </c>
      <c r="K39" s="414"/>
      <c r="L39" s="94">
        <v>83.8</v>
      </c>
      <c r="M39" s="45">
        <v>165</v>
      </c>
      <c r="N39" s="45">
        <v>99.1</v>
      </c>
      <c r="O39" s="45">
        <v>122.9</v>
      </c>
    </row>
    <row r="40" spans="2:15" ht="15.75" thickBot="1">
      <c r="B40" s="420" t="s">
        <v>106</v>
      </c>
      <c r="C40" s="421"/>
      <c r="D40" s="22" t="s">
        <v>108</v>
      </c>
      <c r="E40" s="23">
        <v>258.8</v>
      </c>
      <c r="F40" s="23">
        <v>465.5</v>
      </c>
      <c r="G40" s="23">
        <v>213.6</v>
      </c>
      <c r="H40" s="418">
        <v>146.9</v>
      </c>
      <c r="I40" s="419"/>
      <c r="J40" s="418">
        <v>238.8</v>
      </c>
      <c r="K40" s="419"/>
      <c r="L40" s="87">
        <v>188.3</v>
      </c>
      <c r="M40" s="46">
        <v>289.4</v>
      </c>
      <c r="N40" s="23">
        <v>206.8</v>
      </c>
      <c r="O40" s="23">
        <v>209.5</v>
      </c>
    </row>
    <row r="43" spans="2:15" ht="12.75">
      <c r="B43" s="24" t="s">
        <v>88</v>
      </c>
      <c r="C43" s="417" t="s">
        <v>109</v>
      </c>
      <c r="D43" s="417"/>
      <c r="E43" s="417"/>
      <c r="F43" s="417"/>
      <c r="G43" s="417"/>
      <c r="H43" s="417"/>
      <c r="I43" s="417"/>
      <c r="J43" s="417"/>
      <c r="K43" s="417"/>
      <c r="L43" s="417"/>
      <c r="M43" s="417"/>
      <c r="N43" s="417"/>
      <c r="O43" s="417"/>
    </row>
    <row r="44" spans="3:15" ht="12.75">
      <c r="C44" s="417"/>
      <c r="D44" s="417"/>
      <c r="E44" s="417"/>
      <c r="F44" s="417"/>
      <c r="G44" s="417"/>
      <c r="H44" s="417"/>
      <c r="I44" s="417"/>
      <c r="J44" s="417"/>
      <c r="K44" s="417"/>
      <c r="L44" s="417"/>
      <c r="M44" s="417"/>
      <c r="N44" s="417"/>
      <c r="O44" s="417"/>
    </row>
    <row r="45" spans="3:15" ht="12.75">
      <c r="C45" s="417"/>
      <c r="D45" s="417"/>
      <c r="E45" s="417"/>
      <c r="F45" s="417"/>
      <c r="G45" s="417"/>
      <c r="H45" s="417"/>
      <c r="I45" s="417"/>
      <c r="J45" s="417"/>
      <c r="K45" s="417"/>
      <c r="L45" s="417"/>
      <c r="M45" s="417"/>
      <c r="N45" s="417"/>
      <c r="O45" s="417"/>
    </row>
  </sheetData>
  <sheetProtection/>
  <mergeCells count="90">
    <mergeCell ref="C33:D33"/>
    <mergeCell ref="B3:D3"/>
    <mergeCell ref="I3:J3"/>
    <mergeCell ref="C9:D9"/>
    <mergeCell ref="H9:I9"/>
    <mergeCell ref="J9:K9"/>
    <mergeCell ref="C8:D8"/>
    <mergeCell ref="H8:I8"/>
    <mergeCell ref="J8:K8"/>
    <mergeCell ref="K3:L3"/>
    <mergeCell ref="C7:D7"/>
    <mergeCell ref="H7:I7"/>
    <mergeCell ref="J7:K7"/>
    <mergeCell ref="B4:D4"/>
    <mergeCell ref="E4:O5"/>
    <mergeCell ref="C5:D5"/>
    <mergeCell ref="C6:D6"/>
    <mergeCell ref="H6:I6"/>
    <mergeCell ref="J6:K6"/>
    <mergeCell ref="C11:D11"/>
    <mergeCell ref="H11:I11"/>
    <mergeCell ref="J11:K11"/>
    <mergeCell ref="C10:D10"/>
    <mergeCell ref="H10:I10"/>
    <mergeCell ref="J10:K10"/>
    <mergeCell ref="C13:D13"/>
    <mergeCell ref="H13:I13"/>
    <mergeCell ref="J13:K13"/>
    <mergeCell ref="C12:D12"/>
    <mergeCell ref="H12:I12"/>
    <mergeCell ref="J12:K12"/>
    <mergeCell ref="C15:D15"/>
    <mergeCell ref="H15:I15"/>
    <mergeCell ref="J15:K15"/>
    <mergeCell ref="C14:D14"/>
    <mergeCell ref="H14:I14"/>
    <mergeCell ref="J14:K14"/>
    <mergeCell ref="C17:D17"/>
    <mergeCell ref="H17:I17"/>
    <mergeCell ref="J17:K17"/>
    <mergeCell ref="C16:D16"/>
    <mergeCell ref="H16:I16"/>
    <mergeCell ref="J16:K16"/>
    <mergeCell ref="C19:D19"/>
    <mergeCell ref="H19:I19"/>
    <mergeCell ref="J19:K19"/>
    <mergeCell ref="C18:D18"/>
    <mergeCell ref="H18:I18"/>
    <mergeCell ref="J18:K18"/>
    <mergeCell ref="C21:D21"/>
    <mergeCell ref="H21:I21"/>
    <mergeCell ref="J21:K21"/>
    <mergeCell ref="C20:D20"/>
    <mergeCell ref="H20:I20"/>
    <mergeCell ref="J20:K20"/>
    <mergeCell ref="C23:D23"/>
    <mergeCell ref="H23:I23"/>
    <mergeCell ref="J23:K23"/>
    <mergeCell ref="C22:D22"/>
    <mergeCell ref="H22:I22"/>
    <mergeCell ref="J22:K22"/>
    <mergeCell ref="C25:D25"/>
    <mergeCell ref="H25:I25"/>
    <mergeCell ref="J25:K25"/>
    <mergeCell ref="C24:D24"/>
    <mergeCell ref="H24:I24"/>
    <mergeCell ref="J24:K24"/>
    <mergeCell ref="H27:I27"/>
    <mergeCell ref="J27:K27"/>
    <mergeCell ref="C26:D26"/>
    <mergeCell ref="H26:I26"/>
    <mergeCell ref="J26:K26"/>
    <mergeCell ref="C27:D27"/>
    <mergeCell ref="C28:D28"/>
    <mergeCell ref="C29:D29"/>
    <mergeCell ref="C30:D30"/>
    <mergeCell ref="C32:D32"/>
    <mergeCell ref="C31:D31"/>
    <mergeCell ref="C43:O45"/>
    <mergeCell ref="H40:I40"/>
    <mergeCell ref="J40:K40"/>
    <mergeCell ref="B40:C40"/>
    <mergeCell ref="C34:D34"/>
    <mergeCell ref="C35:D35"/>
    <mergeCell ref="C36:D36"/>
    <mergeCell ref="C37:D37"/>
    <mergeCell ref="J39:K39"/>
    <mergeCell ref="H39:I39"/>
    <mergeCell ref="B39:C39"/>
    <mergeCell ref="C38:D38"/>
  </mergeCells>
  <printOptions/>
  <pageMargins left="0.75" right="0.75" top="1" bottom="1" header="0.5" footer="0.5"/>
  <pageSetup fitToHeight="1" fitToWidth="1" horizontalDpi="600" verticalDpi="600" orientation="portrait" paperSize="9" scale="65" r:id="rId1"/>
  <headerFooter alignWithMargins="0">
    <oddHeader>&amp;C&amp;"Arial"&amp;12&amp;KA80000OFFICIAL&amp;1#</oddHeader>
  </headerFooter>
</worksheet>
</file>

<file path=xl/worksheets/sheet6.xml><?xml version="1.0" encoding="utf-8"?>
<worksheet xmlns="http://schemas.openxmlformats.org/spreadsheetml/2006/main" xmlns:r="http://schemas.openxmlformats.org/officeDocument/2006/relationships">
  <sheetPr codeName="Sheet16">
    <pageSetUpPr fitToPage="1"/>
  </sheetPr>
  <dimension ref="B1:J49"/>
  <sheetViews>
    <sheetView zoomScalePageLayoutView="0" workbookViewId="0" topLeftCell="A18">
      <selection activeCell="H39" sqref="H39"/>
    </sheetView>
  </sheetViews>
  <sheetFormatPr defaultColWidth="9.140625" defaultRowHeight="12.75"/>
  <cols>
    <col min="4" max="4" width="23.57421875" style="0" customWidth="1"/>
    <col min="10" max="10" width="10.00390625" style="0" customWidth="1"/>
  </cols>
  <sheetData>
    <row r="1" ht="18.75">
      <c r="B1" s="37" t="s">
        <v>175</v>
      </c>
    </row>
    <row r="2" ht="9.75" customHeight="1" thickBot="1">
      <c r="B2" s="37"/>
    </row>
    <row r="3" spans="2:10" ht="24.75" customHeight="1">
      <c r="B3" s="462" t="s">
        <v>49</v>
      </c>
      <c r="C3" s="463"/>
      <c r="D3" s="464"/>
      <c r="E3" s="448" t="s">
        <v>110</v>
      </c>
      <c r="F3" s="448" t="s">
        <v>52</v>
      </c>
      <c r="G3" s="448" t="s">
        <v>53</v>
      </c>
      <c r="H3" s="448" t="s">
        <v>54</v>
      </c>
      <c r="I3" s="448" t="s">
        <v>56</v>
      </c>
      <c r="J3" s="448" t="s">
        <v>58</v>
      </c>
    </row>
    <row r="4" spans="2:10" ht="13.5" thickBot="1">
      <c r="B4" s="465"/>
      <c r="C4" s="466"/>
      <c r="D4" s="467"/>
      <c r="E4" s="449"/>
      <c r="F4" s="449"/>
      <c r="G4" s="449"/>
      <c r="H4" s="449"/>
      <c r="I4" s="449"/>
      <c r="J4" s="449"/>
    </row>
    <row r="5" spans="2:10" ht="18.75" thickBot="1">
      <c r="B5" s="431" t="s">
        <v>29</v>
      </c>
      <c r="C5" s="432"/>
      <c r="D5" s="433"/>
      <c r="E5" s="434" t="s">
        <v>59</v>
      </c>
      <c r="F5" s="435"/>
      <c r="G5" s="435"/>
      <c r="H5" s="435"/>
      <c r="I5" s="435"/>
      <c r="J5" s="436"/>
    </row>
    <row r="6" spans="2:10" ht="13.5" thickBot="1">
      <c r="B6" s="30" t="s">
        <v>60</v>
      </c>
      <c r="C6" s="440" t="s">
        <v>61</v>
      </c>
      <c r="D6" s="441"/>
      <c r="E6" s="437"/>
      <c r="F6" s="438"/>
      <c r="G6" s="438"/>
      <c r="H6" s="438"/>
      <c r="I6" s="438"/>
      <c r="J6" s="439"/>
    </row>
    <row r="7" spans="2:10" ht="16.5" thickBot="1">
      <c r="B7" s="70" t="s">
        <v>111</v>
      </c>
      <c r="C7" s="412" t="s">
        <v>112</v>
      </c>
      <c r="D7" s="413"/>
      <c r="E7" s="17">
        <v>90</v>
      </c>
      <c r="F7" s="17"/>
      <c r="G7" s="17"/>
      <c r="H7" s="17"/>
      <c r="I7" s="20">
        <v>50</v>
      </c>
      <c r="J7" s="43"/>
    </row>
    <row r="8" spans="2:10" ht="16.5" thickBot="1">
      <c r="B8" s="70" t="s">
        <v>113</v>
      </c>
      <c r="C8" s="412" t="s">
        <v>114</v>
      </c>
      <c r="D8" s="413"/>
      <c r="E8" s="17"/>
      <c r="F8" s="17"/>
      <c r="G8" s="17"/>
      <c r="H8" s="17"/>
      <c r="I8" s="20">
        <v>50</v>
      </c>
      <c r="J8" s="29"/>
    </row>
    <row r="9" spans="2:10" ht="16.5" thickBot="1">
      <c r="B9" s="70" t="s">
        <v>115</v>
      </c>
      <c r="C9" s="412" t="s">
        <v>116</v>
      </c>
      <c r="D9" s="413"/>
      <c r="E9" s="17"/>
      <c r="F9" s="17"/>
      <c r="G9" s="17"/>
      <c r="H9" s="17"/>
      <c r="I9" s="20">
        <v>40</v>
      </c>
      <c r="J9" s="29"/>
    </row>
    <row r="10" spans="2:10" ht="16.5" thickBot="1">
      <c r="B10" s="70" t="s">
        <v>117</v>
      </c>
      <c r="C10" s="412" t="s">
        <v>118</v>
      </c>
      <c r="D10" s="413"/>
      <c r="E10" s="17"/>
      <c r="F10" s="17"/>
      <c r="G10" s="17"/>
      <c r="H10" s="17"/>
      <c r="I10" s="20">
        <v>90</v>
      </c>
      <c r="J10" s="29"/>
    </row>
    <row r="11" spans="2:10" ht="16.5" thickBot="1">
      <c r="B11" s="70" t="s">
        <v>119</v>
      </c>
      <c r="C11" s="412" t="s">
        <v>120</v>
      </c>
      <c r="D11" s="413"/>
      <c r="E11" s="17"/>
      <c r="F11" s="17"/>
      <c r="G11" s="17"/>
      <c r="H11" s="17"/>
      <c r="I11" s="20">
        <v>70</v>
      </c>
      <c r="J11" s="29"/>
    </row>
    <row r="12" spans="2:10" ht="16.5" thickBot="1">
      <c r="B12" s="70" t="s">
        <v>121</v>
      </c>
      <c r="C12" s="412" t="s">
        <v>122</v>
      </c>
      <c r="D12" s="413"/>
      <c r="E12" s="17"/>
      <c r="F12" s="17"/>
      <c r="G12" s="17"/>
      <c r="H12" s="17"/>
      <c r="I12" s="20">
        <v>60</v>
      </c>
      <c r="J12" s="29"/>
    </row>
    <row r="13" spans="2:10" ht="16.5" thickBot="1">
      <c r="B13" s="70" t="s">
        <v>123</v>
      </c>
      <c r="C13" s="412" t="s">
        <v>124</v>
      </c>
      <c r="D13" s="413"/>
      <c r="E13" s="17"/>
      <c r="F13" s="17"/>
      <c r="G13" s="17"/>
      <c r="H13" s="17"/>
      <c r="I13" s="20">
        <v>30</v>
      </c>
      <c r="J13" s="29"/>
    </row>
    <row r="14" spans="2:10" ht="16.5" thickBot="1">
      <c r="B14" s="70" t="s">
        <v>125</v>
      </c>
      <c r="C14" s="412" t="s">
        <v>126</v>
      </c>
      <c r="D14" s="413"/>
      <c r="E14" s="17"/>
      <c r="F14" s="17"/>
      <c r="G14" s="17">
        <v>20</v>
      </c>
      <c r="H14" s="17"/>
      <c r="I14" s="20">
        <v>30</v>
      </c>
      <c r="J14" s="29">
        <v>50</v>
      </c>
    </row>
    <row r="15" spans="2:10" ht="16.5" thickBot="1">
      <c r="B15" s="70" t="s">
        <v>127</v>
      </c>
      <c r="C15" s="412" t="s">
        <v>128</v>
      </c>
      <c r="D15" s="413"/>
      <c r="E15" s="17"/>
      <c r="F15" s="17">
        <v>30</v>
      </c>
      <c r="G15" s="17">
        <v>40</v>
      </c>
      <c r="H15" s="17"/>
      <c r="I15" s="20"/>
      <c r="J15" s="29"/>
    </row>
    <row r="16" spans="2:10" ht="24" customHeight="1" thickBot="1">
      <c r="B16" s="70" t="s">
        <v>129</v>
      </c>
      <c r="C16" s="412" t="s">
        <v>130</v>
      </c>
      <c r="D16" s="413"/>
      <c r="E16" s="17"/>
      <c r="F16" s="17">
        <v>20</v>
      </c>
      <c r="G16" s="16">
        <v>30</v>
      </c>
      <c r="H16" s="17"/>
      <c r="I16" s="20"/>
      <c r="J16" s="29"/>
    </row>
    <row r="17" spans="2:10" ht="18" customHeight="1">
      <c r="B17" s="454" t="s">
        <v>131</v>
      </c>
      <c r="C17" s="456" t="s">
        <v>132</v>
      </c>
      <c r="D17" s="457"/>
      <c r="E17" s="448" t="s">
        <v>134</v>
      </c>
      <c r="F17" s="452"/>
      <c r="G17" s="452"/>
      <c r="H17" s="452"/>
      <c r="I17" s="38"/>
      <c r="J17" s="452"/>
    </row>
    <row r="18" spans="2:10" ht="13.5" thickBot="1">
      <c r="B18" s="455"/>
      <c r="C18" s="458" t="s">
        <v>133</v>
      </c>
      <c r="D18" s="459"/>
      <c r="E18" s="449"/>
      <c r="F18" s="453"/>
      <c r="G18" s="453"/>
      <c r="H18" s="453"/>
      <c r="I18" s="42"/>
      <c r="J18" s="453"/>
    </row>
    <row r="19" spans="2:10" ht="12.75">
      <c r="B19" s="454" t="s">
        <v>135</v>
      </c>
      <c r="C19" s="456" t="s">
        <v>132</v>
      </c>
      <c r="D19" s="457"/>
      <c r="E19" s="452"/>
      <c r="F19" s="452"/>
      <c r="G19" s="452"/>
      <c r="H19" s="452"/>
      <c r="I19" s="38"/>
      <c r="J19" s="452"/>
    </row>
    <row r="20" spans="2:10" ht="18" customHeight="1" thickBot="1">
      <c r="B20" s="455"/>
      <c r="C20" s="458" t="s">
        <v>136</v>
      </c>
      <c r="D20" s="459"/>
      <c r="E20" s="453"/>
      <c r="F20" s="453"/>
      <c r="G20" s="453"/>
      <c r="H20" s="453"/>
      <c r="I20" s="42"/>
      <c r="J20" s="453"/>
    </row>
    <row r="21" spans="2:10" ht="16.5" thickBot="1">
      <c r="B21" s="70" t="s">
        <v>137</v>
      </c>
      <c r="C21" s="412" t="s">
        <v>631</v>
      </c>
      <c r="D21" s="413"/>
      <c r="E21" s="26"/>
      <c r="F21" s="26"/>
      <c r="G21" s="16">
        <v>40</v>
      </c>
      <c r="H21" s="26"/>
      <c r="I21" s="28"/>
      <c r="J21" s="27"/>
    </row>
    <row r="22" spans="2:10" ht="16.5" thickBot="1">
      <c r="B22" s="70" t="s">
        <v>138</v>
      </c>
      <c r="C22" s="412" t="s">
        <v>3</v>
      </c>
      <c r="D22" s="413"/>
      <c r="E22" s="17">
        <v>40</v>
      </c>
      <c r="F22" s="17"/>
      <c r="G22" s="17"/>
      <c r="H22" s="17"/>
      <c r="I22" s="28"/>
      <c r="J22" s="27"/>
    </row>
    <row r="23" spans="2:10" ht="24" customHeight="1" thickBot="1">
      <c r="B23" s="70" t="s">
        <v>139</v>
      </c>
      <c r="C23" s="412" t="s">
        <v>140</v>
      </c>
      <c r="D23" s="413"/>
      <c r="E23" s="17">
        <v>30</v>
      </c>
      <c r="F23" s="17"/>
      <c r="G23" s="17"/>
      <c r="H23" s="17"/>
      <c r="I23" s="28"/>
      <c r="J23" s="27"/>
    </row>
    <row r="24" spans="2:10" ht="24" customHeight="1" thickBot="1">
      <c r="B24" s="70" t="s">
        <v>141</v>
      </c>
      <c r="C24" s="412" t="s">
        <v>142</v>
      </c>
      <c r="D24" s="413"/>
      <c r="E24" s="17"/>
      <c r="F24" s="17"/>
      <c r="G24" s="17"/>
      <c r="H24" s="17"/>
      <c r="I24" s="28"/>
      <c r="J24" s="27"/>
    </row>
    <row r="25" spans="2:10" ht="16.5" thickBot="1">
      <c r="B25" s="70" t="s">
        <v>143</v>
      </c>
      <c r="C25" s="412" t="s">
        <v>144</v>
      </c>
      <c r="D25" s="413"/>
      <c r="E25" s="17"/>
      <c r="F25" s="17"/>
      <c r="G25" s="17"/>
      <c r="H25" s="17"/>
      <c r="I25" s="28"/>
      <c r="J25" s="27"/>
    </row>
    <row r="26" spans="2:10" ht="24" customHeight="1" thickBot="1">
      <c r="B26" s="70" t="s">
        <v>145</v>
      </c>
      <c r="C26" s="412" t="s">
        <v>146</v>
      </c>
      <c r="D26" s="413"/>
      <c r="E26" s="17">
        <v>50</v>
      </c>
      <c r="F26" s="17"/>
      <c r="G26" s="17"/>
      <c r="H26" s="17"/>
      <c r="I26" s="28"/>
      <c r="J26" s="27"/>
    </row>
    <row r="27" spans="2:10" ht="19.5" customHeight="1">
      <c r="B27" s="454" t="s">
        <v>147</v>
      </c>
      <c r="C27" s="456" t="s">
        <v>148</v>
      </c>
      <c r="D27" s="457"/>
      <c r="E27" s="19">
        <v>30</v>
      </c>
      <c r="F27" s="460"/>
      <c r="G27" s="460"/>
      <c r="H27" s="450" t="s">
        <v>181</v>
      </c>
      <c r="I27" s="38"/>
      <c r="J27" s="452"/>
    </row>
    <row r="28" spans="2:10" ht="15" customHeight="1" thickBot="1">
      <c r="B28" s="455"/>
      <c r="C28" s="458"/>
      <c r="D28" s="459"/>
      <c r="E28" s="26" t="s">
        <v>149</v>
      </c>
      <c r="F28" s="461"/>
      <c r="G28" s="461"/>
      <c r="H28" s="451"/>
      <c r="I28" s="42"/>
      <c r="J28" s="453"/>
    </row>
    <row r="29" spans="2:10" ht="15" customHeight="1" thickBot="1">
      <c r="B29" s="70" t="s">
        <v>150</v>
      </c>
      <c r="C29" s="412" t="s">
        <v>151</v>
      </c>
      <c r="D29" s="413"/>
      <c r="E29" s="26"/>
      <c r="F29" s="26"/>
      <c r="G29" s="26"/>
      <c r="H29" s="26"/>
      <c r="I29" s="28"/>
      <c r="J29" s="27"/>
    </row>
    <row r="30" spans="2:10" ht="24" customHeight="1" thickBot="1">
      <c r="B30" s="96" t="s">
        <v>152</v>
      </c>
      <c r="C30" s="416" t="s">
        <v>153</v>
      </c>
      <c r="D30" s="416"/>
      <c r="E30" s="97"/>
      <c r="F30" s="97"/>
      <c r="G30" s="97"/>
      <c r="H30" s="97"/>
      <c r="I30" s="97"/>
      <c r="J30" s="97"/>
    </row>
    <row r="31" spans="2:10" ht="24" customHeight="1" thickBot="1">
      <c r="B31" s="96" t="s">
        <v>154</v>
      </c>
      <c r="C31" s="416" t="s">
        <v>155</v>
      </c>
      <c r="D31" s="416"/>
      <c r="E31" s="97"/>
      <c r="F31" s="97"/>
      <c r="G31" s="97"/>
      <c r="H31" s="97"/>
      <c r="I31" s="97"/>
      <c r="J31" s="97"/>
    </row>
    <row r="32" spans="2:10" ht="24" customHeight="1" thickBot="1">
      <c r="B32" s="96" t="s">
        <v>156</v>
      </c>
      <c r="C32" s="416" t="s">
        <v>157</v>
      </c>
      <c r="D32" s="416"/>
      <c r="E32" s="97"/>
      <c r="F32" s="97"/>
      <c r="G32" s="97"/>
      <c r="H32" s="97"/>
      <c r="I32" s="97"/>
      <c r="J32" s="97"/>
    </row>
    <row r="33" spans="2:10" ht="16.5" customHeight="1" thickBot="1">
      <c r="B33" s="96" t="s">
        <v>158</v>
      </c>
      <c r="C33" s="416" t="s">
        <v>159</v>
      </c>
      <c r="D33" s="416"/>
      <c r="E33" s="97"/>
      <c r="F33" s="97"/>
      <c r="G33" s="97"/>
      <c r="H33" s="97"/>
      <c r="I33" s="97"/>
      <c r="J33" s="97"/>
    </row>
    <row r="34" spans="2:10" ht="16.5" customHeight="1" thickBot="1">
      <c r="B34" s="96"/>
      <c r="C34" s="412" t="s">
        <v>632</v>
      </c>
      <c r="D34" s="413"/>
      <c r="E34" s="97"/>
      <c r="F34" s="97"/>
      <c r="G34" s="97"/>
      <c r="H34" s="97"/>
      <c r="I34" s="97"/>
      <c r="J34" s="97"/>
    </row>
    <row r="35" spans="2:10" ht="16.5" customHeight="1" thickBot="1">
      <c r="B35" s="96"/>
      <c r="C35" s="412" t="s">
        <v>633</v>
      </c>
      <c r="D35" s="413"/>
      <c r="E35" s="43">
        <v>95</v>
      </c>
      <c r="F35" s="43"/>
      <c r="G35" s="43"/>
      <c r="H35" s="43"/>
      <c r="I35" s="43"/>
      <c r="J35" s="97"/>
    </row>
    <row r="36" spans="2:10" s="158" customFormat="1" ht="23.25" customHeight="1" thickBot="1">
      <c r="B36" s="96"/>
      <c r="C36" s="412" t="s">
        <v>555</v>
      </c>
      <c r="D36" s="413" t="s">
        <v>549</v>
      </c>
      <c r="E36" s="43">
        <v>23</v>
      </c>
      <c r="F36" s="43"/>
      <c r="G36" s="43">
        <v>23</v>
      </c>
      <c r="H36" s="43"/>
      <c r="I36" s="43">
        <v>23</v>
      </c>
      <c r="J36" s="97"/>
    </row>
    <row r="37" spans="2:10" s="158" customFormat="1" ht="23.25" customHeight="1" thickBot="1">
      <c r="B37" s="96"/>
      <c r="C37" s="412" t="s">
        <v>556</v>
      </c>
      <c r="D37" s="413" t="s">
        <v>550</v>
      </c>
      <c r="E37" s="43">
        <v>15</v>
      </c>
      <c r="F37" s="43"/>
      <c r="G37" s="43">
        <v>15</v>
      </c>
      <c r="H37" s="43"/>
      <c r="I37" s="43">
        <v>15</v>
      </c>
      <c r="J37" s="97"/>
    </row>
    <row r="38" spans="2:10" s="158" customFormat="1" ht="23.25" customHeight="1" thickBot="1">
      <c r="B38" s="96"/>
      <c r="C38" s="412" t="s">
        <v>557</v>
      </c>
      <c r="D38" s="413" t="s">
        <v>551</v>
      </c>
      <c r="E38" s="43">
        <v>15</v>
      </c>
      <c r="F38" s="43"/>
      <c r="G38" s="43">
        <v>15</v>
      </c>
      <c r="H38" s="43"/>
      <c r="I38" s="43">
        <v>15</v>
      </c>
      <c r="J38" s="97"/>
    </row>
    <row r="39" spans="2:10" s="158" customFormat="1" ht="23.25" customHeight="1" thickBot="1">
      <c r="B39" s="96"/>
      <c r="C39" s="416" t="s">
        <v>639</v>
      </c>
      <c r="D39" s="416"/>
      <c r="E39" s="43">
        <v>50</v>
      </c>
      <c r="F39" s="43"/>
      <c r="G39" s="43"/>
      <c r="H39" s="43"/>
      <c r="I39" s="43"/>
      <c r="J39" s="97"/>
    </row>
    <row r="40" spans="2:10" ht="15" customHeight="1" thickBot="1">
      <c r="B40" s="415" t="s">
        <v>105</v>
      </c>
      <c r="C40" s="415"/>
      <c r="D40" s="93" t="s">
        <v>107</v>
      </c>
      <c r="E40" s="45">
        <v>262.9</v>
      </c>
      <c r="F40" s="45">
        <v>126.9</v>
      </c>
      <c r="G40" s="45">
        <v>62.7</v>
      </c>
      <c r="H40" s="45">
        <v>95</v>
      </c>
      <c r="I40" s="94">
        <v>165</v>
      </c>
      <c r="J40" s="45">
        <v>122.9</v>
      </c>
    </row>
    <row r="41" spans="2:10" ht="15.75" thickBot="1">
      <c r="B41" s="420" t="s">
        <v>106</v>
      </c>
      <c r="C41" s="421"/>
      <c r="D41" s="22" t="s">
        <v>108</v>
      </c>
      <c r="E41" s="23">
        <v>465.5</v>
      </c>
      <c r="F41" s="23">
        <v>213.6</v>
      </c>
      <c r="G41" s="23">
        <v>146.9</v>
      </c>
      <c r="H41" s="23">
        <v>238.8</v>
      </c>
      <c r="I41" s="87">
        <v>289.4</v>
      </c>
      <c r="J41" s="23">
        <v>209.5</v>
      </c>
    </row>
    <row r="43" spans="2:10" ht="12.75">
      <c r="B43" s="31" t="s">
        <v>134</v>
      </c>
      <c r="C43" s="417" t="s">
        <v>160</v>
      </c>
      <c r="D43" s="417"/>
      <c r="E43" s="417"/>
      <c r="F43" s="417"/>
      <c r="G43" s="417"/>
      <c r="H43" s="417"/>
      <c r="I43" s="417"/>
      <c r="J43" s="417"/>
    </row>
    <row r="44" spans="2:10" ht="12.75">
      <c r="B44" s="32"/>
      <c r="C44" s="417"/>
      <c r="D44" s="417"/>
      <c r="E44" s="417"/>
      <c r="F44" s="417"/>
      <c r="G44" s="417"/>
      <c r="H44" s="417"/>
      <c r="I44" s="417"/>
      <c r="J44" s="417"/>
    </row>
    <row r="45" spans="3:10" ht="12.75">
      <c r="C45" s="417"/>
      <c r="D45" s="417"/>
      <c r="E45" s="417"/>
      <c r="F45" s="417"/>
      <c r="G45" s="417"/>
      <c r="H45" s="417"/>
      <c r="I45" s="417"/>
      <c r="J45" s="417"/>
    </row>
    <row r="46" spans="3:10" ht="12.75">
      <c r="C46" s="417"/>
      <c r="D46" s="417"/>
      <c r="E46" s="417"/>
      <c r="F46" s="417"/>
      <c r="G46" s="417"/>
      <c r="H46" s="417"/>
      <c r="I46" s="417"/>
      <c r="J46" s="417"/>
    </row>
    <row r="47" spans="3:10" ht="12.75">
      <c r="C47" s="417"/>
      <c r="D47" s="417"/>
      <c r="E47" s="417"/>
      <c r="F47" s="417"/>
      <c r="G47" s="417"/>
      <c r="H47" s="417"/>
      <c r="I47" s="417"/>
      <c r="J47" s="417"/>
    </row>
    <row r="48" spans="3:10" ht="12.75">
      <c r="C48" s="33"/>
      <c r="D48" s="33"/>
      <c r="E48" s="33"/>
      <c r="F48" s="33"/>
      <c r="G48" s="33"/>
      <c r="H48" s="33"/>
      <c r="I48" s="33"/>
      <c r="J48" s="33"/>
    </row>
    <row r="49" ht="13.5">
      <c r="B49" s="34" t="s">
        <v>161</v>
      </c>
    </row>
  </sheetData>
  <sheetProtection/>
  <mergeCells count="62">
    <mergeCell ref="H3:H4"/>
    <mergeCell ref="I3:I4"/>
    <mergeCell ref="B3:D4"/>
    <mergeCell ref="E3:E4"/>
    <mergeCell ref="F3:F4"/>
    <mergeCell ref="G3:G4"/>
    <mergeCell ref="C8:D8"/>
    <mergeCell ref="C9:D9"/>
    <mergeCell ref="B5:D5"/>
    <mergeCell ref="E5:J6"/>
    <mergeCell ref="C6:D6"/>
    <mergeCell ref="C7:D7"/>
    <mergeCell ref="C13:D13"/>
    <mergeCell ref="C10:D10"/>
    <mergeCell ref="C11:D11"/>
    <mergeCell ref="B17:B18"/>
    <mergeCell ref="C17:D17"/>
    <mergeCell ref="C18:D18"/>
    <mergeCell ref="C16:D16"/>
    <mergeCell ref="C14:D14"/>
    <mergeCell ref="C15:D15"/>
    <mergeCell ref="C12:D12"/>
    <mergeCell ref="B19:B20"/>
    <mergeCell ref="C19:D19"/>
    <mergeCell ref="C20:D20"/>
    <mergeCell ref="E19:E20"/>
    <mergeCell ref="F19:F20"/>
    <mergeCell ref="G19:G20"/>
    <mergeCell ref="C21:D21"/>
    <mergeCell ref="C22:D22"/>
    <mergeCell ref="E17:E18"/>
    <mergeCell ref="F17:F18"/>
    <mergeCell ref="J17:J18"/>
    <mergeCell ref="H17:H18"/>
    <mergeCell ref="H19:H20"/>
    <mergeCell ref="J19:J20"/>
    <mergeCell ref="C29:D29"/>
    <mergeCell ref="B27:B28"/>
    <mergeCell ref="C27:D28"/>
    <mergeCell ref="F27:F28"/>
    <mergeCell ref="G27:G28"/>
    <mergeCell ref="G17:G18"/>
    <mergeCell ref="C25:D25"/>
    <mergeCell ref="C26:D26"/>
    <mergeCell ref="C23:D23"/>
    <mergeCell ref="C24:D24"/>
    <mergeCell ref="J3:J4"/>
    <mergeCell ref="C43:J47"/>
    <mergeCell ref="B40:C40"/>
    <mergeCell ref="B41:C41"/>
    <mergeCell ref="C32:D32"/>
    <mergeCell ref="C33:D33"/>
    <mergeCell ref="C30:D30"/>
    <mergeCell ref="C31:D31"/>
    <mergeCell ref="H27:H28"/>
    <mergeCell ref="J27:J28"/>
    <mergeCell ref="C34:D34"/>
    <mergeCell ref="C35:D35"/>
    <mergeCell ref="C39:D39"/>
    <mergeCell ref="C36:D36"/>
    <mergeCell ref="C37:D37"/>
    <mergeCell ref="C38:D38"/>
  </mergeCells>
  <printOptions/>
  <pageMargins left="0.75" right="0.75" top="1" bottom="1" header="0.5" footer="0.5"/>
  <pageSetup fitToHeight="1" fitToWidth="1" horizontalDpi="600" verticalDpi="600" orientation="portrait" paperSize="9" scale="84" r:id="rId1"/>
  <headerFooter alignWithMargins="0">
    <oddHeader>&amp;C&amp;"Arial"&amp;12&amp;KA80000OFFICIAL&amp;1#</oddHeader>
  </headerFooter>
</worksheet>
</file>

<file path=xl/worksheets/sheet7.xml><?xml version="1.0" encoding="utf-8"?>
<worksheet xmlns="http://schemas.openxmlformats.org/spreadsheetml/2006/main" xmlns:r="http://schemas.openxmlformats.org/officeDocument/2006/relationships">
  <sheetPr codeName="Sheet17">
    <pageSetUpPr fitToPage="1"/>
  </sheetPr>
  <dimension ref="B1:R49"/>
  <sheetViews>
    <sheetView zoomScalePageLayoutView="0" workbookViewId="0" topLeftCell="A10">
      <selection activeCell="C18" sqref="C18:J18"/>
    </sheetView>
  </sheetViews>
  <sheetFormatPr defaultColWidth="9.140625" defaultRowHeight="12.75"/>
  <cols>
    <col min="4" max="4" width="21.28125" style="0" customWidth="1"/>
  </cols>
  <sheetData>
    <row r="1" spans="2:16" ht="19.5" thickBot="1">
      <c r="B1" s="37" t="s">
        <v>175</v>
      </c>
      <c r="P1" s="86"/>
    </row>
    <row r="2" spans="2:12" ht="19.5" customHeight="1" thickBot="1">
      <c r="B2" s="479" t="s">
        <v>49</v>
      </c>
      <c r="C2" s="480"/>
      <c r="D2" s="481"/>
      <c r="E2" s="472" t="s">
        <v>477</v>
      </c>
      <c r="F2" s="472"/>
      <c r="G2" s="472"/>
      <c r="H2" s="472" t="s">
        <v>478</v>
      </c>
      <c r="I2" s="472"/>
      <c r="J2" s="472"/>
      <c r="K2" s="99"/>
      <c r="L2" s="99"/>
    </row>
    <row r="3" spans="2:12" ht="39" thickBot="1">
      <c r="B3" s="482"/>
      <c r="C3" s="483"/>
      <c r="D3" s="484"/>
      <c r="E3" s="82" t="s">
        <v>162</v>
      </c>
      <c r="F3" s="82" t="s">
        <v>163</v>
      </c>
      <c r="G3" s="82" t="s">
        <v>164</v>
      </c>
      <c r="H3" s="82" t="s">
        <v>162</v>
      </c>
      <c r="I3" s="82" t="s">
        <v>163</v>
      </c>
      <c r="J3" s="82" t="s">
        <v>165</v>
      </c>
      <c r="K3" s="98" t="s">
        <v>166</v>
      </c>
      <c r="L3" s="100" t="s">
        <v>469</v>
      </c>
    </row>
    <row r="4" spans="2:12" ht="18.75" customHeight="1" thickBot="1">
      <c r="B4" s="470" t="s">
        <v>29</v>
      </c>
      <c r="C4" s="470"/>
      <c r="D4" s="470"/>
      <c r="E4" s="473" t="s">
        <v>59</v>
      </c>
      <c r="F4" s="474"/>
      <c r="G4" s="474"/>
      <c r="H4" s="474"/>
      <c r="I4" s="474"/>
      <c r="J4" s="474"/>
      <c r="K4" s="474"/>
      <c r="L4" s="475"/>
    </row>
    <row r="5" spans="2:12" ht="13.5" thickBot="1">
      <c r="B5" s="89" t="s">
        <v>60</v>
      </c>
      <c r="C5" s="471" t="s">
        <v>61</v>
      </c>
      <c r="D5" s="471"/>
      <c r="E5" s="476"/>
      <c r="F5" s="477"/>
      <c r="G5" s="477"/>
      <c r="H5" s="477"/>
      <c r="I5" s="477"/>
      <c r="J5" s="477"/>
      <c r="K5" s="477"/>
      <c r="L5" s="478"/>
    </row>
    <row r="6" spans="2:12" ht="13.5" thickBot="1">
      <c r="B6" s="88" t="s">
        <v>111</v>
      </c>
      <c r="C6" s="468" t="s">
        <v>112</v>
      </c>
      <c r="D6" s="468"/>
      <c r="E6" s="44"/>
      <c r="F6" s="44"/>
      <c r="G6" s="44"/>
      <c r="H6" s="88"/>
      <c r="I6" s="44"/>
      <c r="J6" s="44"/>
      <c r="K6" s="47"/>
      <c r="L6" s="99"/>
    </row>
    <row r="7" spans="2:12" ht="13.5" thickBot="1">
      <c r="B7" s="88" t="s">
        <v>113</v>
      </c>
      <c r="C7" s="468" t="s">
        <v>114</v>
      </c>
      <c r="D7" s="468"/>
      <c r="E7" s="44"/>
      <c r="F7" s="44"/>
      <c r="G7" s="44"/>
      <c r="H7" s="88"/>
      <c r="I7" s="44"/>
      <c r="J7" s="44"/>
      <c r="K7" s="47"/>
      <c r="L7" s="99"/>
    </row>
    <row r="8" spans="2:12" ht="13.5" thickBot="1">
      <c r="B8" s="88" t="s">
        <v>115</v>
      </c>
      <c r="C8" s="468" t="s">
        <v>116</v>
      </c>
      <c r="D8" s="468"/>
      <c r="E8" s="44"/>
      <c r="F8" s="44"/>
      <c r="G8" s="44"/>
      <c r="H8" s="88"/>
      <c r="I8" s="44"/>
      <c r="J8" s="44"/>
      <c r="K8" s="47"/>
      <c r="L8" s="99"/>
    </row>
    <row r="9" spans="2:12" ht="13.5" thickBot="1">
      <c r="B9" s="88" t="s">
        <v>117</v>
      </c>
      <c r="C9" s="468" t="s">
        <v>118</v>
      </c>
      <c r="D9" s="468"/>
      <c r="E9" s="44"/>
      <c r="F9" s="44"/>
      <c r="G9" s="44"/>
      <c r="H9" s="88"/>
      <c r="I9" s="44"/>
      <c r="J9" s="44"/>
      <c r="K9" s="47"/>
      <c r="L9" s="99"/>
    </row>
    <row r="10" spans="2:12" ht="13.5" thickBot="1">
      <c r="B10" s="88" t="s">
        <v>119</v>
      </c>
      <c r="C10" s="468" t="s">
        <v>120</v>
      </c>
      <c r="D10" s="468"/>
      <c r="E10" s="44"/>
      <c r="F10" s="44"/>
      <c r="G10" s="44"/>
      <c r="H10" s="88"/>
      <c r="I10" s="44"/>
      <c r="J10" s="44"/>
      <c r="K10" s="47"/>
      <c r="L10" s="99"/>
    </row>
    <row r="11" spans="2:18" ht="13.5" thickBot="1">
      <c r="B11" s="88" t="s">
        <v>121</v>
      </c>
      <c r="C11" s="468" t="s">
        <v>122</v>
      </c>
      <c r="D11" s="468"/>
      <c r="E11" s="44"/>
      <c r="F11" s="44"/>
      <c r="G11" s="44"/>
      <c r="H11" s="88"/>
      <c r="I11" s="44"/>
      <c r="J11" s="44"/>
      <c r="K11" s="47"/>
      <c r="L11" s="99"/>
      <c r="R11" s="53"/>
    </row>
    <row r="12" spans="2:12" ht="13.5" thickBot="1">
      <c r="B12" s="88" t="s">
        <v>123</v>
      </c>
      <c r="C12" s="468" t="s">
        <v>124</v>
      </c>
      <c r="D12" s="468"/>
      <c r="E12" s="44"/>
      <c r="F12" s="44"/>
      <c r="G12" s="44"/>
      <c r="H12" s="88"/>
      <c r="I12" s="44"/>
      <c r="J12" s="44"/>
      <c r="K12" s="47"/>
      <c r="L12" s="99"/>
    </row>
    <row r="13" spans="2:12" ht="13.5" thickBot="1">
      <c r="B13" s="88" t="s">
        <v>125</v>
      </c>
      <c r="C13" s="468" t="s">
        <v>126</v>
      </c>
      <c r="D13" s="468"/>
      <c r="E13" s="44"/>
      <c r="F13" s="44"/>
      <c r="G13" s="44"/>
      <c r="H13" s="88"/>
      <c r="I13" s="44"/>
      <c r="J13" s="44"/>
      <c r="K13" s="47"/>
      <c r="L13" s="99"/>
    </row>
    <row r="14" spans="2:12" ht="13.5" thickBot="1">
      <c r="B14" s="88" t="s">
        <v>127</v>
      </c>
      <c r="C14" s="468" t="s">
        <v>128</v>
      </c>
      <c r="D14" s="468"/>
      <c r="E14" s="44"/>
      <c r="F14" s="44"/>
      <c r="G14" s="44"/>
      <c r="H14" s="88"/>
      <c r="I14" s="44"/>
      <c r="J14" s="44"/>
      <c r="K14" s="47"/>
      <c r="L14" s="99"/>
    </row>
    <row r="15" spans="2:12" ht="13.5" thickBot="1">
      <c r="B15" s="88" t="s">
        <v>129</v>
      </c>
      <c r="C15" s="468" t="s">
        <v>130</v>
      </c>
      <c r="D15" s="468"/>
      <c r="E15" s="44"/>
      <c r="F15" s="44"/>
      <c r="G15" s="44"/>
      <c r="H15" s="88"/>
      <c r="I15" s="44"/>
      <c r="J15" s="44"/>
      <c r="K15" s="47"/>
      <c r="L15" s="99"/>
    </row>
    <row r="16" spans="2:12" ht="24.75" customHeight="1" thickBot="1">
      <c r="B16" s="88" t="s">
        <v>131</v>
      </c>
      <c r="C16" s="468" t="s">
        <v>167</v>
      </c>
      <c r="D16" s="468"/>
      <c r="E16" s="90" t="s">
        <v>182</v>
      </c>
      <c r="F16" s="91">
        <v>80</v>
      </c>
      <c r="G16" s="91"/>
      <c r="H16" s="92" t="s">
        <v>182</v>
      </c>
      <c r="I16" s="91">
        <v>80</v>
      </c>
      <c r="J16" s="91"/>
      <c r="K16" s="20"/>
      <c r="L16" s="99"/>
    </row>
    <row r="17" spans="2:12" ht="26.25" customHeight="1" thickBot="1">
      <c r="B17" s="88" t="s">
        <v>135</v>
      </c>
      <c r="C17" s="468" t="s">
        <v>168</v>
      </c>
      <c r="D17" s="468"/>
      <c r="E17" s="91">
        <v>30</v>
      </c>
      <c r="F17" s="91">
        <v>30</v>
      </c>
      <c r="G17" s="90" t="s">
        <v>178</v>
      </c>
      <c r="H17" s="91">
        <v>30</v>
      </c>
      <c r="I17" s="91">
        <v>30</v>
      </c>
      <c r="J17" s="90" t="s">
        <v>178</v>
      </c>
      <c r="K17" s="20"/>
      <c r="L17" s="99"/>
    </row>
    <row r="18" spans="2:12" ht="16.5" customHeight="1" thickBot="1">
      <c r="B18" s="88" t="s">
        <v>137</v>
      </c>
      <c r="C18" s="412" t="s">
        <v>631</v>
      </c>
      <c r="D18" s="413"/>
      <c r="E18" s="91">
        <v>10</v>
      </c>
      <c r="F18" s="91">
        <v>10</v>
      </c>
      <c r="G18" s="91">
        <v>10</v>
      </c>
      <c r="H18" s="91">
        <v>10</v>
      </c>
      <c r="I18" s="91">
        <v>0</v>
      </c>
      <c r="J18" s="91">
        <v>10</v>
      </c>
      <c r="K18" s="20"/>
      <c r="L18" s="99"/>
    </row>
    <row r="19" spans="2:12" ht="16.5" thickBot="1">
      <c r="B19" s="88" t="s">
        <v>138</v>
      </c>
      <c r="C19" s="468" t="s">
        <v>3</v>
      </c>
      <c r="D19" s="468"/>
      <c r="E19" s="43">
        <v>40</v>
      </c>
      <c r="F19" s="43">
        <v>40</v>
      </c>
      <c r="G19" s="43">
        <v>40</v>
      </c>
      <c r="H19" s="43">
        <v>40</v>
      </c>
      <c r="I19" s="43">
        <v>40</v>
      </c>
      <c r="J19" s="43">
        <v>40</v>
      </c>
      <c r="K19" s="20"/>
      <c r="L19" s="99"/>
    </row>
    <row r="20" spans="2:12" ht="25.5" customHeight="1" thickBot="1">
      <c r="B20" s="88" t="s">
        <v>139</v>
      </c>
      <c r="C20" s="468" t="s">
        <v>140</v>
      </c>
      <c r="D20" s="468"/>
      <c r="E20" s="43"/>
      <c r="F20" s="43"/>
      <c r="G20" s="43"/>
      <c r="H20" s="43">
        <v>30</v>
      </c>
      <c r="I20" s="43">
        <v>30</v>
      </c>
      <c r="J20" s="43">
        <v>30</v>
      </c>
      <c r="K20" s="20"/>
      <c r="L20" s="99"/>
    </row>
    <row r="21" spans="2:12" ht="16.5" thickBot="1">
      <c r="B21" s="88" t="s">
        <v>141</v>
      </c>
      <c r="C21" s="468" t="s">
        <v>142</v>
      </c>
      <c r="D21" s="468"/>
      <c r="E21" s="91">
        <v>30</v>
      </c>
      <c r="F21" s="91">
        <v>30</v>
      </c>
      <c r="G21" s="91">
        <v>0</v>
      </c>
      <c r="H21" s="91">
        <v>30</v>
      </c>
      <c r="I21" s="91">
        <v>30</v>
      </c>
      <c r="J21" s="91">
        <v>0</v>
      </c>
      <c r="K21" s="20"/>
      <c r="L21" s="99"/>
    </row>
    <row r="22" spans="2:12" ht="16.5" thickBot="1">
      <c r="B22" s="88" t="s">
        <v>143</v>
      </c>
      <c r="C22" s="468" t="s">
        <v>144</v>
      </c>
      <c r="D22" s="468"/>
      <c r="E22" s="43">
        <v>30</v>
      </c>
      <c r="F22" s="43">
        <v>30</v>
      </c>
      <c r="G22" s="43"/>
      <c r="H22" s="43">
        <v>30</v>
      </c>
      <c r="I22" s="43">
        <v>30</v>
      </c>
      <c r="J22" s="43"/>
      <c r="K22" s="20"/>
      <c r="L22" s="99"/>
    </row>
    <row r="23" spans="2:12" ht="27.75" customHeight="1" thickBot="1">
      <c r="B23" s="88" t="s">
        <v>145</v>
      </c>
      <c r="C23" s="468" t="s">
        <v>146</v>
      </c>
      <c r="D23" s="468"/>
      <c r="E23" s="43"/>
      <c r="F23" s="43"/>
      <c r="G23" s="43"/>
      <c r="H23" s="91">
        <v>80</v>
      </c>
      <c r="I23" s="91">
        <v>80</v>
      </c>
      <c r="J23" s="91">
        <v>80</v>
      </c>
      <c r="K23" s="20"/>
      <c r="L23" s="99"/>
    </row>
    <row r="24" spans="2:12" ht="26.25" customHeight="1" thickBot="1">
      <c r="B24" s="88" t="s">
        <v>147</v>
      </c>
      <c r="C24" s="468" t="s">
        <v>148</v>
      </c>
      <c r="D24" s="468"/>
      <c r="E24" s="43"/>
      <c r="F24" s="43"/>
      <c r="G24" s="43"/>
      <c r="H24" s="43"/>
      <c r="I24" s="43"/>
      <c r="J24" s="43"/>
      <c r="K24" s="20"/>
      <c r="L24" s="99"/>
    </row>
    <row r="25" spans="2:12" ht="17.25" customHeight="1" thickBot="1">
      <c r="B25" s="88" t="s">
        <v>150</v>
      </c>
      <c r="C25" s="468" t="s">
        <v>151</v>
      </c>
      <c r="D25" s="468"/>
      <c r="E25" s="43"/>
      <c r="F25" s="43"/>
      <c r="G25" s="43"/>
      <c r="H25" s="43"/>
      <c r="I25" s="43"/>
      <c r="J25" s="43"/>
      <c r="K25" s="20">
        <v>15</v>
      </c>
      <c r="L25" s="99"/>
    </row>
    <row r="26" spans="2:12" ht="25.5" customHeight="1" thickBot="1">
      <c r="B26" s="88" t="s">
        <v>152</v>
      </c>
      <c r="C26" s="468" t="s">
        <v>153</v>
      </c>
      <c r="D26" s="468"/>
      <c r="E26" s="43"/>
      <c r="F26" s="43"/>
      <c r="G26" s="43"/>
      <c r="H26" s="43"/>
      <c r="I26" s="43"/>
      <c r="J26" s="43"/>
      <c r="K26" s="20">
        <v>50</v>
      </c>
      <c r="L26" s="99"/>
    </row>
    <row r="27" spans="2:12" ht="27" customHeight="1" thickBot="1">
      <c r="B27" s="88" t="s">
        <v>154</v>
      </c>
      <c r="C27" s="468" t="s">
        <v>155</v>
      </c>
      <c r="D27" s="468"/>
      <c r="E27" s="43"/>
      <c r="F27" s="43"/>
      <c r="G27" s="43"/>
      <c r="H27" s="43"/>
      <c r="I27" s="43"/>
      <c r="J27" s="43"/>
      <c r="K27" s="20">
        <v>80</v>
      </c>
      <c r="L27" s="99"/>
    </row>
    <row r="28" spans="2:12" ht="27.75" customHeight="1" thickBot="1">
      <c r="B28" s="88" t="s">
        <v>156</v>
      </c>
      <c r="C28" s="468" t="s">
        <v>157</v>
      </c>
      <c r="D28" s="468"/>
      <c r="E28" s="43"/>
      <c r="F28" s="43"/>
      <c r="G28" s="43"/>
      <c r="H28" s="43"/>
      <c r="I28" s="43"/>
      <c r="J28" s="43"/>
      <c r="K28" s="20">
        <v>100</v>
      </c>
      <c r="L28" s="99"/>
    </row>
    <row r="29" spans="2:12" ht="13.5" thickBot="1">
      <c r="B29" s="88" t="s">
        <v>158</v>
      </c>
      <c r="C29" s="468" t="s">
        <v>169</v>
      </c>
      <c r="D29" s="468"/>
      <c r="E29" s="44"/>
      <c r="F29" s="44" t="s">
        <v>170</v>
      </c>
      <c r="G29" s="44"/>
      <c r="H29" s="44"/>
      <c r="I29" s="44" t="s">
        <v>170</v>
      </c>
      <c r="J29" s="44"/>
      <c r="K29" s="47"/>
      <c r="L29" s="99"/>
    </row>
    <row r="30" spans="2:12" ht="15.75" customHeight="1" thickBot="1">
      <c r="B30" s="88"/>
      <c r="C30" s="412" t="s">
        <v>632</v>
      </c>
      <c r="D30" s="413"/>
      <c r="E30" s="43">
        <v>85</v>
      </c>
      <c r="F30" s="43">
        <v>90</v>
      </c>
      <c r="G30" s="43"/>
      <c r="H30" s="43">
        <v>85</v>
      </c>
      <c r="I30" s="43">
        <v>90</v>
      </c>
      <c r="J30" s="44"/>
      <c r="K30" s="47"/>
      <c r="L30" s="99"/>
    </row>
    <row r="31" spans="2:12" ht="13.5" customHeight="1" thickBot="1">
      <c r="B31" s="88"/>
      <c r="C31" s="412" t="s">
        <v>633</v>
      </c>
      <c r="D31" s="413"/>
      <c r="E31" s="44"/>
      <c r="F31" s="44"/>
      <c r="G31" s="44"/>
      <c r="H31" s="44"/>
      <c r="I31" s="44"/>
      <c r="J31" s="44"/>
      <c r="K31" s="47"/>
      <c r="L31" s="99"/>
    </row>
    <row r="32" spans="2:12" ht="30" customHeight="1" thickBot="1">
      <c r="B32" s="88"/>
      <c r="C32" s="485" t="s">
        <v>473</v>
      </c>
      <c r="D32" s="485"/>
      <c r="E32" s="43">
        <v>30</v>
      </c>
      <c r="F32" s="43">
        <v>30</v>
      </c>
      <c r="G32" s="43">
        <v>30</v>
      </c>
      <c r="H32" s="43">
        <v>30</v>
      </c>
      <c r="I32" s="43">
        <v>30</v>
      </c>
      <c r="J32" s="43">
        <v>30</v>
      </c>
      <c r="K32" s="47"/>
      <c r="L32" s="99"/>
    </row>
    <row r="33" spans="2:12" ht="44.25" customHeight="1" thickBot="1">
      <c r="B33" s="88"/>
      <c r="C33" s="485" t="s">
        <v>546</v>
      </c>
      <c r="D33" s="485"/>
      <c r="E33" s="43">
        <v>25</v>
      </c>
      <c r="F33" s="43">
        <v>25</v>
      </c>
      <c r="G33" s="43"/>
      <c r="H33" s="43">
        <v>25</v>
      </c>
      <c r="I33" s="43">
        <v>25</v>
      </c>
      <c r="J33" s="43">
        <v>25</v>
      </c>
      <c r="K33" s="47"/>
      <c r="L33" s="99"/>
    </row>
    <row r="34" spans="2:12" ht="42.75" customHeight="1" thickBot="1">
      <c r="B34" s="88"/>
      <c r="C34" s="485" t="s">
        <v>538</v>
      </c>
      <c r="D34" s="485"/>
      <c r="E34" s="43">
        <v>25</v>
      </c>
      <c r="F34" s="43">
        <v>25</v>
      </c>
      <c r="G34" s="43"/>
      <c r="H34" s="43">
        <v>25</v>
      </c>
      <c r="I34" s="43">
        <v>25</v>
      </c>
      <c r="J34" s="43">
        <v>25</v>
      </c>
      <c r="K34" s="47"/>
      <c r="L34" s="99"/>
    </row>
    <row r="35" spans="2:12" ht="27" customHeight="1" thickBot="1">
      <c r="B35" s="88"/>
      <c r="C35" s="412" t="s">
        <v>555</v>
      </c>
      <c r="D35" s="413" t="s">
        <v>549</v>
      </c>
      <c r="E35" s="43">
        <v>23</v>
      </c>
      <c r="F35" s="43">
        <v>23</v>
      </c>
      <c r="G35" s="43">
        <v>23</v>
      </c>
      <c r="H35" s="43">
        <v>23</v>
      </c>
      <c r="I35" s="43">
        <v>23</v>
      </c>
      <c r="J35" s="43">
        <v>23</v>
      </c>
      <c r="K35" s="47"/>
      <c r="L35" s="99"/>
    </row>
    <row r="36" spans="2:12" ht="27.75" customHeight="1" thickBot="1">
      <c r="B36" s="88"/>
      <c r="C36" s="412" t="s">
        <v>556</v>
      </c>
      <c r="D36" s="413" t="s">
        <v>550</v>
      </c>
      <c r="E36" s="43">
        <v>15</v>
      </c>
      <c r="F36" s="43">
        <v>15</v>
      </c>
      <c r="G36" s="43">
        <v>15</v>
      </c>
      <c r="H36" s="43">
        <v>15</v>
      </c>
      <c r="I36" s="43">
        <v>15</v>
      </c>
      <c r="J36" s="43">
        <v>15</v>
      </c>
      <c r="K36" s="47"/>
      <c r="L36" s="99"/>
    </row>
    <row r="37" spans="2:12" ht="27.75" customHeight="1" thickBot="1">
      <c r="B37" s="88"/>
      <c r="C37" s="412" t="s">
        <v>557</v>
      </c>
      <c r="D37" s="413" t="s">
        <v>551</v>
      </c>
      <c r="E37" s="43">
        <v>15</v>
      </c>
      <c r="F37" s="43">
        <v>15</v>
      </c>
      <c r="G37" s="43">
        <v>15</v>
      </c>
      <c r="H37" s="43">
        <v>15</v>
      </c>
      <c r="I37" s="43">
        <v>15</v>
      </c>
      <c r="J37" s="43">
        <v>15</v>
      </c>
      <c r="K37" s="47"/>
      <c r="L37" s="99"/>
    </row>
    <row r="38" spans="2:12" ht="12.75" customHeight="1" thickBot="1">
      <c r="B38" s="88"/>
      <c r="C38" s="485" t="s">
        <v>537</v>
      </c>
      <c r="D38" s="485"/>
      <c r="E38" s="43"/>
      <c r="F38" s="43">
        <v>10</v>
      </c>
      <c r="G38" s="43">
        <v>10</v>
      </c>
      <c r="H38" s="43"/>
      <c r="I38" s="43"/>
      <c r="J38" s="43">
        <v>10</v>
      </c>
      <c r="K38" s="47"/>
      <c r="L38" s="99">
        <v>25</v>
      </c>
    </row>
    <row r="39" spans="2:12" ht="15.75" thickBot="1">
      <c r="B39" s="415" t="s">
        <v>105</v>
      </c>
      <c r="C39" s="415"/>
      <c r="D39" s="93" t="s">
        <v>107</v>
      </c>
      <c r="E39" s="45">
        <v>94.1</v>
      </c>
      <c r="F39" s="45">
        <v>192.1</v>
      </c>
      <c r="G39" s="45">
        <v>99.1</v>
      </c>
      <c r="H39" s="94">
        <v>148</v>
      </c>
      <c r="I39" s="45">
        <v>227.7</v>
      </c>
      <c r="J39" s="45">
        <v>104.9</v>
      </c>
      <c r="K39" s="81">
        <v>443.1</v>
      </c>
      <c r="L39" s="99">
        <v>40.2</v>
      </c>
    </row>
    <row r="40" spans="2:12" ht="15.75" thickBot="1">
      <c r="B40" s="415" t="s">
        <v>106</v>
      </c>
      <c r="C40" s="415"/>
      <c r="D40" s="93" t="s">
        <v>108</v>
      </c>
      <c r="E40" s="45">
        <v>183.8</v>
      </c>
      <c r="F40" s="45">
        <v>318.4</v>
      </c>
      <c r="G40" s="45">
        <v>206.8</v>
      </c>
      <c r="H40" s="94">
        <v>285</v>
      </c>
      <c r="I40" s="45">
        <v>354.4</v>
      </c>
      <c r="J40" s="45">
        <v>188.8</v>
      </c>
      <c r="K40" s="81">
        <v>654.1</v>
      </c>
      <c r="L40" s="99">
        <v>40.2</v>
      </c>
    </row>
    <row r="42" spans="2:11" ht="12.75" customHeight="1">
      <c r="B42" s="36" t="s">
        <v>173</v>
      </c>
      <c r="C42" s="469" t="s">
        <v>174</v>
      </c>
      <c r="D42" s="469"/>
      <c r="E42" s="469"/>
      <c r="F42" s="469"/>
      <c r="G42" s="469"/>
      <c r="H42" s="469"/>
      <c r="I42" s="469"/>
      <c r="J42" s="469"/>
      <c r="K42" s="469"/>
    </row>
    <row r="43" spans="2:11" ht="12.75">
      <c r="B43" s="36"/>
      <c r="C43" s="469"/>
      <c r="D43" s="469"/>
      <c r="E43" s="469"/>
      <c r="F43" s="469"/>
      <c r="G43" s="469"/>
      <c r="H43" s="469"/>
      <c r="I43" s="469"/>
      <c r="J43" s="469"/>
      <c r="K43" s="469"/>
    </row>
    <row r="44" spans="2:11" ht="12.75">
      <c r="B44" s="36"/>
      <c r="C44" s="469"/>
      <c r="D44" s="469"/>
      <c r="E44" s="469"/>
      <c r="F44" s="469"/>
      <c r="G44" s="469"/>
      <c r="H44" s="469"/>
      <c r="I44" s="469"/>
      <c r="J44" s="469"/>
      <c r="K44" s="469"/>
    </row>
    <row r="45" spans="2:11" ht="12.75">
      <c r="B45" s="35"/>
      <c r="C45" s="35"/>
      <c r="D45" s="35"/>
      <c r="E45" s="35"/>
      <c r="F45" s="35"/>
      <c r="G45" s="35"/>
      <c r="H45" s="35"/>
      <c r="I45" s="35"/>
      <c r="J45" s="35"/>
      <c r="K45" s="35"/>
    </row>
    <row r="46" spans="2:11" ht="12.75">
      <c r="B46" s="31" t="s">
        <v>171</v>
      </c>
      <c r="C46" s="417" t="s">
        <v>172</v>
      </c>
      <c r="D46" s="417"/>
      <c r="E46" s="417"/>
      <c r="F46" s="417"/>
      <c r="G46" s="417"/>
      <c r="H46" s="417"/>
      <c r="I46" s="417"/>
      <c r="J46" s="417"/>
      <c r="K46" s="417"/>
    </row>
    <row r="47" spans="3:11" ht="12.75">
      <c r="C47" s="417"/>
      <c r="D47" s="417"/>
      <c r="E47" s="417"/>
      <c r="F47" s="417"/>
      <c r="G47" s="417"/>
      <c r="H47" s="417"/>
      <c r="I47" s="417"/>
      <c r="J47" s="417"/>
      <c r="K47" s="417"/>
    </row>
    <row r="48" spans="3:11" ht="12.75">
      <c r="C48" s="417"/>
      <c r="D48" s="417"/>
      <c r="E48" s="417"/>
      <c r="F48" s="417"/>
      <c r="G48" s="417"/>
      <c r="H48" s="417"/>
      <c r="I48" s="417"/>
      <c r="J48" s="417"/>
      <c r="K48" s="417"/>
    </row>
    <row r="49" spans="3:11" ht="12.75">
      <c r="C49" s="417"/>
      <c r="D49" s="417"/>
      <c r="E49" s="417"/>
      <c r="F49" s="417"/>
      <c r="G49" s="417"/>
      <c r="H49" s="417"/>
      <c r="I49" s="417"/>
      <c r="J49" s="417"/>
      <c r="K49" s="417"/>
    </row>
  </sheetData>
  <sheetProtection/>
  <mergeCells count="43">
    <mergeCell ref="B40:C40"/>
    <mergeCell ref="C25:D25"/>
    <mergeCell ref="C26:D26"/>
    <mergeCell ref="C27:D27"/>
    <mergeCell ref="C28:D28"/>
    <mergeCell ref="C32:D32"/>
    <mergeCell ref="C34:D34"/>
    <mergeCell ref="C21:D21"/>
    <mergeCell ref="C33:D33"/>
    <mergeCell ref="C23:D23"/>
    <mergeCell ref="B39:C39"/>
    <mergeCell ref="C37:D37"/>
    <mergeCell ref="C22:D22"/>
    <mergeCell ref="C30:D30"/>
    <mergeCell ref="C31:D31"/>
    <mergeCell ref="C13:D13"/>
    <mergeCell ref="C38:D38"/>
    <mergeCell ref="C15:D15"/>
    <mergeCell ref="C24:D24"/>
    <mergeCell ref="C29:D29"/>
    <mergeCell ref="C16:D16"/>
    <mergeCell ref="C17:D17"/>
    <mergeCell ref="C18:D18"/>
    <mergeCell ref="C19:D19"/>
    <mergeCell ref="C20:D20"/>
    <mergeCell ref="C9:D9"/>
    <mergeCell ref="C10:D10"/>
    <mergeCell ref="C11:D11"/>
    <mergeCell ref="C12:D12"/>
    <mergeCell ref="E2:G2"/>
    <mergeCell ref="H2:J2"/>
    <mergeCell ref="E4:L5"/>
    <mergeCell ref="B2:D3"/>
    <mergeCell ref="C14:D14"/>
    <mergeCell ref="C46:K49"/>
    <mergeCell ref="C42:K44"/>
    <mergeCell ref="B4:D4"/>
    <mergeCell ref="C5:D5"/>
    <mergeCell ref="C6:D6"/>
    <mergeCell ref="C7:D7"/>
    <mergeCell ref="C8:D8"/>
    <mergeCell ref="C35:D35"/>
    <mergeCell ref="C36:D36"/>
  </mergeCells>
  <printOptions/>
  <pageMargins left="0.75" right="0.75" top="1" bottom="1" header="0.5" footer="0.5"/>
  <pageSetup fitToHeight="1" fitToWidth="1" horizontalDpi="600" verticalDpi="600" orientation="portrait" paperSize="9" scale="76" r:id="rId1"/>
  <headerFooter alignWithMargins="0">
    <oddHeader>&amp;C&amp;"Arial"&amp;12&amp;KA80000OFFICIAL&amp;1#</oddHeader>
  </headerFooter>
</worksheet>
</file>

<file path=xl/worksheets/sheet8.xml><?xml version="1.0" encoding="utf-8"?>
<worksheet xmlns="http://schemas.openxmlformats.org/spreadsheetml/2006/main" xmlns:r="http://schemas.openxmlformats.org/officeDocument/2006/relationships">
  <sheetPr codeName="Sheet18"/>
  <dimension ref="A1:G42"/>
  <sheetViews>
    <sheetView tabSelected="1" zoomScalePageLayoutView="0" workbookViewId="0" topLeftCell="A1">
      <selection activeCell="N42" sqref="N42"/>
    </sheetView>
  </sheetViews>
  <sheetFormatPr defaultColWidth="9.140625" defaultRowHeight="12.75"/>
  <cols>
    <col min="2" max="2" width="51.8515625" style="0" bestFit="1" customWidth="1"/>
    <col min="3" max="3" width="20.00390625" style="0" customWidth="1"/>
    <col min="6" max="7" width="10.00390625" style="0" customWidth="1"/>
  </cols>
  <sheetData>
    <row r="1" spans="2:5" ht="15.75">
      <c r="B1" s="2" t="s">
        <v>310</v>
      </c>
      <c r="E1" s="2" t="s">
        <v>311</v>
      </c>
    </row>
    <row r="2" ht="9.75" customHeight="1">
      <c r="B2" s="2"/>
    </row>
    <row r="3" spans="2:7" ht="24.75" customHeight="1">
      <c r="B3" s="14" t="s">
        <v>29</v>
      </c>
      <c r="C3" s="13" t="s">
        <v>48</v>
      </c>
      <c r="E3" s="50" t="s">
        <v>200</v>
      </c>
      <c r="F3" s="489" t="s">
        <v>189</v>
      </c>
      <c r="G3" s="490"/>
    </row>
    <row r="4" spans="2:7" ht="12.75">
      <c r="B4" s="1" t="s">
        <v>30</v>
      </c>
      <c r="C4" s="12">
        <v>15</v>
      </c>
      <c r="E4" s="1">
        <v>1</v>
      </c>
      <c r="F4" s="487">
        <v>0.9346</v>
      </c>
      <c r="G4" s="487"/>
    </row>
    <row r="5" spans="2:7" ht="12.75">
      <c r="B5" s="1" t="s">
        <v>31</v>
      </c>
      <c r="C5" s="12">
        <v>15</v>
      </c>
      <c r="E5" s="1">
        <v>5</v>
      </c>
      <c r="F5" s="491">
        <v>4.1002</v>
      </c>
      <c r="G5" s="492"/>
    </row>
    <row r="6" spans="2:7" ht="12.75">
      <c r="B6" s="1" t="s">
        <v>32</v>
      </c>
      <c r="C6" s="12">
        <v>30</v>
      </c>
      <c r="E6" s="1">
        <v>10</v>
      </c>
      <c r="F6" s="487">
        <v>7.0236</v>
      </c>
      <c r="G6" s="487"/>
    </row>
    <row r="7" spans="2:7" ht="12.75">
      <c r="B7" s="1" t="s">
        <v>33</v>
      </c>
      <c r="C7" s="12"/>
      <c r="E7" s="1">
        <v>15</v>
      </c>
      <c r="F7" s="487">
        <v>9.1079</v>
      </c>
      <c r="G7" s="487"/>
    </row>
    <row r="8" spans="2:7" ht="12.75">
      <c r="B8" s="15" t="s">
        <v>34</v>
      </c>
      <c r="C8" s="12">
        <v>20</v>
      </c>
      <c r="E8" s="1">
        <v>20</v>
      </c>
      <c r="F8" s="488">
        <v>10.594</v>
      </c>
      <c r="G8" s="488"/>
    </row>
    <row r="9" spans="2:7" ht="12.75">
      <c r="B9" s="15" t="s">
        <v>35</v>
      </c>
      <c r="C9" s="12">
        <v>15</v>
      </c>
      <c r="E9" s="1">
        <v>25</v>
      </c>
      <c r="F9" s="487">
        <v>11.6536</v>
      </c>
      <c r="G9" s="487"/>
    </row>
    <row r="10" spans="2:7" ht="12.75">
      <c r="B10" s="15" t="s">
        <v>36</v>
      </c>
      <c r="C10" s="12">
        <v>5</v>
      </c>
      <c r="E10" s="1">
        <v>30</v>
      </c>
      <c r="F10" s="488">
        <v>12.409</v>
      </c>
      <c r="G10" s="488"/>
    </row>
    <row r="11" spans="2:3" ht="12.75">
      <c r="B11" s="1" t="s">
        <v>37</v>
      </c>
      <c r="C11" s="12"/>
    </row>
    <row r="12" spans="2:3" ht="12.75">
      <c r="B12" s="15" t="s">
        <v>38</v>
      </c>
      <c r="C12" s="12">
        <v>20</v>
      </c>
    </row>
    <row r="13" spans="2:5" ht="12.75">
      <c r="B13" s="15" t="s">
        <v>39</v>
      </c>
      <c r="C13" s="12">
        <v>20</v>
      </c>
      <c r="E13" s="66" t="s">
        <v>320</v>
      </c>
    </row>
    <row r="14" spans="2:3" ht="12.75">
      <c r="B14" s="15" t="s">
        <v>40</v>
      </c>
      <c r="C14" s="12">
        <v>20</v>
      </c>
    </row>
    <row r="15" spans="2:5" ht="12.75">
      <c r="B15" s="15" t="s">
        <v>41</v>
      </c>
      <c r="C15" s="12">
        <v>20</v>
      </c>
      <c r="E15" s="66" t="s">
        <v>467</v>
      </c>
    </row>
    <row r="16" spans="2:3" ht="12.75">
      <c r="B16" s="1" t="s">
        <v>42</v>
      </c>
      <c r="C16" s="12"/>
    </row>
    <row r="17" spans="2:3" ht="12.75">
      <c r="B17" s="15" t="s">
        <v>43</v>
      </c>
      <c r="C17" s="12">
        <v>20</v>
      </c>
    </row>
    <row r="18" spans="2:3" ht="12.75">
      <c r="B18" s="15" t="s">
        <v>44</v>
      </c>
      <c r="C18" s="12">
        <v>20</v>
      </c>
    </row>
    <row r="19" spans="2:3" ht="12.75">
      <c r="B19" s="1" t="s">
        <v>45</v>
      </c>
      <c r="C19" s="12"/>
    </row>
    <row r="20" spans="2:3" ht="12.75">
      <c r="B20" s="15" t="s">
        <v>46</v>
      </c>
      <c r="C20" s="12">
        <v>10</v>
      </c>
    </row>
    <row r="21" spans="2:3" ht="12.75">
      <c r="B21" s="15" t="s">
        <v>47</v>
      </c>
      <c r="C21" s="12">
        <v>5</v>
      </c>
    </row>
    <row r="25" spans="2:3" ht="12.75">
      <c r="B25" s="486" t="s">
        <v>558</v>
      </c>
      <c r="C25" s="486"/>
    </row>
    <row r="26" spans="2:3" ht="25.5">
      <c r="B26" s="14" t="s">
        <v>29</v>
      </c>
      <c r="C26" s="13" t="s">
        <v>48</v>
      </c>
    </row>
    <row r="27" spans="2:3" ht="12.75">
      <c r="B27" s="85" t="s">
        <v>473</v>
      </c>
      <c r="C27" s="12">
        <v>5</v>
      </c>
    </row>
    <row r="28" spans="2:3" ht="25.5">
      <c r="B28" s="85" t="s">
        <v>471</v>
      </c>
      <c r="C28" s="12"/>
    </row>
    <row r="29" spans="2:3" ht="12.75">
      <c r="B29" s="85" t="s">
        <v>474</v>
      </c>
      <c r="C29" s="12">
        <v>15</v>
      </c>
    </row>
    <row r="30" spans="2:3" ht="12.75">
      <c r="B30" s="85" t="s">
        <v>635</v>
      </c>
      <c r="C30" s="12">
        <v>15</v>
      </c>
    </row>
    <row r="31" spans="2:3" ht="12.75">
      <c r="B31" s="85" t="s">
        <v>470</v>
      </c>
      <c r="C31" s="12">
        <v>20</v>
      </c>
    </row>
    <row r="32" spans="2:3" ht="12.75">
      <c r="B32" s="85" t="s">
        <v>540</v>
      </c>
      <c r="C32" s="12">
        <v>20</v>
      </c>
    </row>
    <row r="33" spans="2:3" ht="12.75">
      <c r="B33" s="83" t="s">
        <v>425</v>
      </c>
      <c r="C33" s="12">
        <v>15</v>
      </c>
    </row>
    <row r="34" spans="2:3" ht="12.75">
      <c r="B34" s="84" t="s">
        <v>468</v>
      </c>
      <c r="C34" s="12">
        <v>20</v>
      </c>
    </row>
    <row r="35" spans="2:3" ht="12.75">
      <c r="B35" s="157" t="s">
        <v>556</v>
      </c>
      <c r="C35" s="12">
        <v>15</v>
      </c>
    </row>
    <row r="36" spans="2:3" ht="12.75">
      <c r="B36" s="157" t="s">
        <v>557</v>
      </c>
      <c r="C36" s="12">
        <v>15</v>
      </c>
    </row>
    <row r="37" spans="2:3" ht="12.75">
      <c r="B37" s="157" t="s">
        <v>555</v>
      </c>
      <c r="C37" s="12">
        <v>15</v>
      </c>
    </row>
    <row r="38" spans="2:3" ht="12.75">
      <c r="B38" s="156" t="s">
        <v>544</v>
      </c>
      <c r="C38" s="12">
        <v>15</v>
      </c>
    </row>
    <row r="39" spans="2:3" ht="12.75">
      <c r="B39" s="85" t="s">
        <v>554</v>
      </c>
      <c r="C39" s="12">
        <v>20</v>
      </c>
    </row>
    <row r="40" ht="12.75">
      <c r="C40" s="12">
        <v>10</v>
      </c>
    </row>
    <row r="41" ht="12.75">
      <c r="B41" t="s">
        <v>658</v>
      </c>
    </row>
    <row r="42" spans="1:2" ht="12.75">
      <c r="A42" t="s">
        <v>660</v>
      </c>
      <c r="B42" s="66" t="s">
        <v>661</v>
      </c>
    </row>
  </sheetData>
  <sheetProtection/>
  <mergeCells count="9">
    <mergeCell ref="B25:C25"/>
    <mergeCell ref="F9:G9"/>
    <mergeCell ref="F10:G10"/>
    <mergeCell ref="F3:G3"/>
    <mergeCell ref="F4:G4"/>
    <mergeCell ref="F6:G6"/>
    <mergeCell ref="F7:G7"/>
    <mergeCell ref="F8:G8"/>
    <mergeCell ref="F5:G5"/>
  </mergeCells>
  <hyperlinks>
    <hyperlink ref="E13" location="FAQ!Print_Area" display="Return to FAQs"/>
    <hyperlink ref="E15" location="Guide!A1" display="Return to Guide"/>
    <hyperlink ref="B42" r:id="rId1" display="https://austroads.com.au/publications/road-safety/agrs02/media/AGRS02-21_Guide_to_Road_Safety_Part_2_Safe_Roads.pdf"/>
  </hyperlinks>
  <printOptions/>
  <pageMargins left="0.75" right="0.75" top="1" bottom="1" header="0.5" footer="0.5"/>
  <pageSetup horizontalDpi="600" verticalDpi="600" orientation="portrait" paperSize="9" r:id="rId2"/>
  <headerFooter alignWithMargins="0">
    <oddHeader>&amp;C&amp;"Arial"&amp;12&amp;KA80000OFFICIAL&amp;1#</oddHeader>
  </headerFooter>
</worksheet>
</file>

<file path=xl/worksheets/sheet9.xml><?xml version="1.0" encoding="utf-8"?>
<worksheet xmlns="http://schemas.openxmlformats.org/spreadsheetml/2006/main" xmlns:r="http://schemas.openxmlformats.org/officeDocument/2006/relationships">
  <sheetPr codeName="Sheet3"/>
  <dimension ref="A1:C26"/>
  <sheetViews>
    <sheetView zoomScalePageLayoutView="0" workbookViewId="0" topLeftCell="A1">
      <selection activeCell="F33" sqref="F33"/>
    </sheetView>
  </sheetViews>
  <sheetFormatPr defaultColWidth="9.140625" defaultRowHeight="12.75"/>
  <cols>
    <col min="1" max="1" width="25.8515625" style="0" customWidth="1"/>
    <col min="2" max="2" width="13.140625" style="0" customWidth="1"/>
    <col min="3" max="3" width="33.57421875" style="0" customWidth="1"/>
    <col min="6" max="6" width="13.8515625" style="0" customWidth="1"/>
  </cols>
  <sheetData>
    <row r="1" ht="15.75" customHeight="1">
      <c r="A1" s="79" t="s">
        <v>466</v>
      </c>
    </row>
    <row r="2" ht="9.75" customHeight="1"/>
    <row r="3" spans="1:3" ht="12.75">
      <c r="A3" s="407" t="s">
        <v>438</v>
      </c>
      <c r="B3" s="409" t="s">
        <v>439</v>
      </c>
      <c r="C3" s="409" t="s">
        <v>464</v>
      </c>
    </row>
    <row r="4" spans="1:3" ht="12.75">
      <c r="A4" s="408"/>
      <c r="B4" s="409"/>
      <c r="C4" s="409"/>
    </row>
    <row r="5" spans="1:3" ht="18.75" customHeight="1">
      <c r="A5" s="75" t="s">
        <v>354</v>
      </c>
      <c r="B5" s="75">
        <v>201</v>
      </c>
      <c r="C5" s="76" t="s">
        <v>354</v>
      </c>
    </row>
    <row r="6" spans="1:3" ht="18" customHeight="1">
      <c r="A6" s="402" t="s">
        <v>440</v>
      </c>
      <c r="B6" s="76" t="s">
        <v>350</v>
      </c>
      <c r="C6" s="76" t="s">
        <v>441</v>
      </c>
    </row>
    <row r="7" spans="1:3" ht="18" customHeight="1">
      <c r="A7" s="403"/>
      <c r="B7" s="76" t="s">
        <v>352</v>
      </c>
      <c r="C7" s="76" t="s">
        <v>442</v>
      </c>
    </row>
    <row r="8" spans="1:3" ht="18" customHeight="1">
      <c r="A8" s="402" t="s">
        <v>443</v>
      </c>
      <c r="B8" s="75" t="s">
        <v>444</v>
      </c>
      <c r="C8" s="76" t="s">
        <v>58</v>
      </c>
    </row>
    <row r="9" spans="1:3" ht="18" customHeight="1">
      <c r="A9" s="403"/>
      <c r="B9" s="75" t="s">
        <v>445</v>
      </c>
      <c r="C9" s="76" t="s">
        <v>58</v>
      </c>
    </row>
    <row r="10" spans="1:3" ht="18" customHeight="1">
      <c r="A10" s="75" t="s">
        <v>446</v>
      </c>
      <c r="B10" s="75" t="s">
        <v>346</v>
      </c>
      <c r="C10" s="76" t="s">
        <v>56</v>
      </c>
    </row>
    <row r="11" spans="1:3" ht="18" customHeight="1">
      <c r="A11" s="402" t="s">
        <v>447</v>
      </c>
      <c r="B11" s="76" t="s">
        <v>349</v>
      </c>
      <c r="C11" s="76" t="s">
        <v>448</v>
      </c>
    </row>
    <row r="12" spans="1:3" ht="18.75" customHeight="1">
      <c r="A12" s="411"/>
      <c r="B12" s="75" t="s">
        <v>449</v>
      </c>
      <c r="C12" s="76" t="s">
        <v>57</v>
      </c>
    </row>
    <row r="13" spans="1:3" ht="18" customHeight="1">
      <c r="A13" s="403"/>
      <c r="B13" s="76" t="s">
        <v>351</v>
      </c>
      <c r="C13" s="76" t="s">
        <v>450</v>
      </c>
    </row>
    <row r="14" spans="1:3" ht="18" customHeight="1">
      <c r="A14" s="77" t="s">
        <v>451</v>
      </c>
      <c r="B14" s="75" t="s">
        <v>452</v>
      </c>
      <c r="C14" s="76" t="s">
        <v>53</v>
      </c>
    </row>
    <row r="15" spans="1:3" ht="18" customHeight="1">
      <c r="A15" s="404" t="s">
        <v>453</v>
      </c>
      <c r="B15" s="75" t="s">
        <v>341</v>
      </c>
      <c r="C15" s="76" t="s">
        <v>353</v>
      </c>
    </row>
    <row r="16" spans="1:3" ht="18" customHeight="1">
      <c r="A16" s="405"/>
      <c r="B16" s="76">
        <v>903</v>
      </c>
      <c r="C16" s="76" t="s">
        <v>454</v>
      </c>
    </row>
    <row r="17" spans="1:3" ht="18" customHeight="1">
      <c r="A17" s="78" t="s">
        <v>455</v>
      </c>
      <c r="B17" s="75" t="s">
        <v>456</v>
      </c>
      <c r="C17" s="76" t="s">
        <v>457</v>
      </c>
    </row>
    <row r="18" spans="1:3" ht="18" customHeight="1">
      <c r="A18" s="402" t="s">
        <v>458</v>
      </c>
      <c r="B18" s="76">
        <v>705</v>
      </c>
      <c r="C18" s="76" t="s">
        <v>459</v>
      </c>
    </row>
    <row r="19" spans="1:3" ht="18" customHeight="1">
      <c r="A19" s="403"/>
      <c r="B19" s="76">
        <v>805</v>
      </c>
      <c r="C19" s="76" t="s">
        <v>460</v>
      </c>
    </row>
    <row r="20" spans="1:3" ht="18" customHeight="1">
      <c r="A20" s="404" t="s">
        <v>461</v>
      </c>
      <c r="B20" s="75" t="s">
        <v>462</v>
      </c>
      <c r="C20" s="76" t="s">
        <v>54</v>
      </c>
    </row>
    <row r="21" spans="1:3" ht="18" customHeight="1">
      <c r="A21" s="405"/>
      <c r="B21" s="75" t="s">
        <v>463</v>
      </c>
      <c r="C21" s="76" t="s">
        <v>55</v>
      </c>
    </row>
    <row r="23" spans="1:3" ht="12.75">
      <c r="A23" s="410" t="s">
        <v>465</v>
      </c>
      <c r="B23" s="410"/>
      <c r="C23" s="410"/>
    </row>
    <row r="24" spans="1:3" ht="12.75">
      <c r="A24" s="410"/>
      <c r="B24" s="410"/>
      <c r="C24" s="410"/>
    </row>
    <row r="26" ht="12.75">
      <c r="A26" s="66" t="s">
        <v>320</v>
      </c>
    </row>
  </sheetData>
  <sheetProtection/>
  <mergeCells count="10">
    <mergeCell ref="A23:C24"/>
    <mergeCell ref="B3:B4"/>
    <mergeCell ref="C3:C4"/>
    <mergeCell ref="A20:A21"/>
    <mergeCell ref="A18:A19"/>
    <mergeCell ref="A3:A4"/>
    <mergeCell ref="A6:A7"/>
    <mergeCell ref="A8:A9"/>
    <mergeCell ref="A11:A13"/>
    <mergeCell ref="A15:A16"/>
  </mergeCells>
  <hyperlinks>
    <hyperlink ref="A26" location="FAQ!Print_Area" display="Return to FAQs"/>
  </hyperlinks>
  <printOptions/>
  <pageMargins left="0.75" right="0.75" top="1" bottom="1" header="0.5" footer="0.5"/>
  <pageSetup horizontalDpi="600" verticalDpi="600" orientation="portrait" paperSize="9" r:id="rId1"/>
  <headerFooter alignWithMargins="0">
    <oddHeader>&amp;LSA Crash Type - DCA&amp;C&amp;"Arial"&amp;12&amp;KA80000OFFICIAL&amp;1#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 Energy and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DTEI</dc:creator>
  <cp:keywords/>
  <dc:description/>
  <cp:lastModifiedBy>Amit Dua</cp:lastModifiedBy>
  <cp:lastPrinted>2016-06-29T05:19:02Z</cp:lastPrinted>
  <dcterms:created xsi:type="dcterms:W3CDTF">2007-08-02T01:41:40Z</dcterms:created>
  <dcterms:modified xsi:type="dcterms:W3CDTF">2023-06-20T01:53:20Z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